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hidePivotFieldList="1" defaultThemeVersion="166925"/>
  <bookViews>
    <workbookView xWindow="28680" yWindow="65416" windowWidth="29040" windowHeight="15720" activeTab="1"/>
  </bookViews>
  <sheets>
    <sheet name="Pivot Table - COUNTYWIDE" sheetId="13" r:id="rId1"/>
    <sheet name="Data" sheetId="1" r:id="rId2"/>
  </sheets>
  <definedNames>
    <definedName name="_xlnm._FilterDatabase" localSheetId="1" hidden="1">'Data'!$A$1:$Q$215</definedName>
  </definedNames>
  <calcPr calcId="191029"/>
  <pivotCaches>
    <pivotCache cacheId="0" r:id="rId3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<sst xmlns="http://schemas.openxmlformats.org/spreadsheetml/2006/main" count="729" uniqueCount="118">
  <si>
    <t>Taxing Entity</t>
  </si>
  <si>
    <t>Type of Taxing Entity</t>
  </si>
  <si>
    <t>FY2023 Levy</t>
  </si>
  <si>
    <t>FY2024 Levy</t>
  </si>
  <si>
    <t>Andover</t>
  </si>
  <si>
    <t>Levy Type</t>
  </si>
  <si>
    <t>Regular General</t>
  </si>
  <si>
    <t>Emergency</t>
  </si>
  <si>
    <t>Ag Property</t>
  </si>
  <si>
    <t>Calamus</t>
  </si>
  <si>
    <t>FICA/IPERS</t>
  </si>
  <si>
    <t>Other Employee Benefits</t>
  </si>
  <si>
    <t>Camanche</t>
  </si>
  <si>
    <t>Police/Fire Retirement</t>
  </si>
  <si>
    <t>FY 2024 Property Tax Dollars</t>
  </si>
  <si>
    <t>FY2023 Property Tax Dollars</t>
  </si>
  <si>
    <t>Debt Service</t>
  </si>
  <si>
    <t>Change in Property Tax Dollars</t>
  </si>
  <si>
    <t>Charlotte</t>
  </si>
  <si>
    <t>Clinton</t>
  </si>
  <si>
    <t>Liability/Property Insurance</t>
  </si>
  <si>
    <t>SSMID</t>
  </si>
  <si>
    <t>Clinton SSMID</t>
  </si>
  <si>
    <t>Delmar</t>
  </si>
  <si>
    <t>DeWitt</t>
  </si>
  <si>
    <t>DeWitt - SSMID</t>
  </si>
  <si>
    <t>DeWitt SSMID</t>
  </si>
  <si>
    <t>Goose Lake</t>
  </si>
  <si>
    <t>Grand Mound</t>
  </si>
  <si>
    <t>Non-Owned Civic Center</t>
  </si>
  <si>
    <t>Lost Nation</t>
  </si>
  <si>
    <t>Low Moor</t>
  </si>
  <si>
    <t>Toronto</t>
  </si>
  <si>
    <t>Welton</t>
  </si>
  <si>
    <t>Wheatland</t>
  </si>
  <si>
    <t>Schools</t>
  </si>
  <si>
    <t>Calamus-Wheatland</t>
  </si>
  <si>
    <t>General</t>
  </si>
  <si>
    <t>Instructional Support</t>
  </si>
  <si>
    <t>Management</t>
  </si>
  <si>
    <t>Voted Physical Plant &amp; Equipment</t>
  </si>
  <si>
    <t>Regular Physical Plant and Equipment</t>
  </si>
  <si>
    <t>Central DeWitt</t>
  </si>
  <si>
    <t>Delwood</t>
  </si>
  <si>
    <t>Easton Valley</t>
  </si>
  <si>
    <t>Maquoketa</t>
  </si>
  <si>
    <t>Midland</t>
  </si>
  <si>
    <t>Northeast</t>
  </si>
  <si>
    <t>Community College</t>
  </si>
  <si>
    <t>Eastern Iowa Community College</t>
  </si>
  <si>
    <t>Unemployment Compensation</t>
  </si>
  <si>
    <t>Tort Liability</t>
  </si>
  <si>
    <t>Insurance</t>
  </si>
  <si>
    <t>Early Retirement</t>
  </si>
  <si>
    <t>Equipment Replacement</t>
  </si>
  <si>
    <t>Plant Funds</t>
  </si>
  <si>
    <t>Bonds &amp; Interst Funds</t>
  </si>
  <si>
    <t>Kirkwood Community College</t>
  </si>
  <si>
    <t>Bloomfield</t>
  </si>
  <si>
    <t>Non-Owned Cemetery</t>
  </si>
  <si>
    <t>Fire Service</t>
  </si>
  <si>
    <t>Ambulance Service</t>
  </si>
  <si>
    <t>Brookfield</t>
  </si>
  <si>
    <t>Owned Cemetery</t>
  </si>
  <si>
    <t>Ambulance Reserve</t>
  </si>
  <si>
    <t>Center</t>
  </si>
  <si>
    <t>Deep Creek</t>
  </si>
  <si>
    <t>Deep Creek - Benefited Fire District</t>
  </si>
  <si>
    <t>Fire Service Reserve</t>
  </si>
  <si>
    <t>Eden</t>
  </si>
  <si>
    <t>Fire Reserve</t>
  </si>
  <si>
    <t>Elk River</t>
  </si>
  <si>
    <t>Grant</t>
  </si>
  <si>
    <t>Hampshire</t>
  </si>
  <si>
    <t>Liberty</t>
  </si>
  <si>
    <t>Olive</t>
  </si>
  <si>
    <t>Orange</t>
  </si>
  <si>
    <t>Sharon</t>
  </si>
  <si>
    <t>Spring Rock</t>
  </si>
  <si>
    <t>Washington</t>
  </si>
  <si>
    <t>Waterford</t>
  </si>
  <si>
    <t>Liberty - Wheatland Fire District</t>
  </si>
  <si>
    <t>Ag Extension</t>
  </si>
  <si>
    <t>Ag Extension Education</t>
  </si>
  <si>
    <t>County Assessor</t>
  </si>
  <si>
    <t>Assessment Expenses</t>
  </si>
  <si>
    <t>County</t>
  </si>
  <si>
    <t>General Basis</t>
  </si>
  <si>
    <t>Pioneer Cemetery</t>
  </si>
  <si>
    <t>General Supplemental</t>
  </si>
  <si>
    <t>Rural Basic</t>
  </si>
  <si>
    <t>Brucellosis and Tuberculosis Eradication Fund</t>
  </si>
  <si>
    <t>State</t>
  </si>
  <si>
    <t>% Change in Property Tax Dollars</t>
  </si>
  <si>
    <t>Change in Levy Rates</t>
  </si>
  <si>
    <t>% Change in Levy Rates</t>
  </si>
  <si>
    <t>Other Employee Benefits/Emergency</t>
  </si>
  <si>
    <t>Public Transit</t>
  </si>
  <si>
    <t>Fire Service &amp; Reserve</t>
  </si>
  <si>
    <t>Blank</t>
  </si>
  <si>
    <t>Row Labels</t>
  </si>
  <si>
    <t>(blank)</t>
  </si>
  <si>
    <t>Grand Total</t>
  </si>
  <si>
    <t>Sum of Change in Property Tax Dollars</t>
  </si>
  <si>
    <t xml:space="preserve">Calamus </t>
  </si>
  <si>
    <t>Blank 2</t>
  </si>
  <si>
    <t>Townships</t>
  </si>
  <si>
    <t>Sum of Change in Levy Rates</t>
  </si>
  <si>
    <t>Cities</t>
  </si>
  <si>
    <t>County - Debt</t>
  </si>
  <si>
    <t>County - General</t>
  </si>
  <si>
    <t>County - Pioneer Cemetery</t>
  </si>
  <si>
    <t>County - Rural</t>
  </si>
  <si>
    <t>County - General Supplemental</t>
  </si>
  <si>
    <t>FY2023 Valuations</t>
  </si>
  <si>
    <t>FY2024 Valuations</t>
  </si>
  <si>
    <t>Changes in Valuations</t>
  </si>
  <si>
    <t>% Change in Valuations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</si>
</sst>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  <numFmt numFmtId="166" formatCode="#,##0.0000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 wrapText="1"/>
    </xf>
    <xf numFmtId="164" fontId="2" fillId="0" borderId="0" xfId="18" applyNumberFormat="1" applyFont="1" applyAlignment="1">
      <alignment horizontal="center" wrapText="1"/>
    </xf>
    <xf numFmtId="165" fontId="2" fillId="0" borderId="0" xfId="18" applyNumberFormat="1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3" borderId="0" xfId="0" applyFont="1" applyFill="1" applyAlignment="1">
      <alignment horizontal="center" wrapText="1"/>
    </xf>
    <xf numFmtId="10" fontId="2" fillId="3" borderId="0" xfId="15" applyNumberFormat="1" applyFont="1" applyFill="1" applyAlignment="1">
      <alignment horizontal="center" wrapText="1"/>
    </xf>
    <xf numFmtId="43" fontId="2" fillId="0" borderId="0" xfId="18" applyFont="1" applyAlignment="1">
      <alignment horizontal="center" wrapText="1"/>
    </xf>
    <xf numFmtId="166" fontId="0" fillId="0" borderId="0" xfId="0" applyNumberFormat="1"/>
    <xf numFmtId="0" fontId="2" fillId="4" borderId="0" xfId="0" applyFont="1" applyFill="1" applyAlignment="1">
      <alignment horizontal="center" wrapText="1"/>
    </xf>
    <xf numFmtId="10" fontId="2" fillId="4" borderId="0" xfId="15" applyNumberFormat="1" applyFont="1" applyFill="1" applyAlignment="1">
      <alignment horizontal="center" wrapText="1"/>
    </xf>
    <xf numFmtId="10" fontId="0" fillId="4" borderId="0" xfId="15" applyNumberFormat="1" applyFont="1" applyFill="1" applyAlignment="1">
      <alignment horizontal="center"/>
    </xf>
    <xf numFmtId="0" fontId="2" fillId="5" borderId="0" xfId="0" applyFont="1" applyFill="1" applyAlignment="1">
      <alignment horizontal="center" wrapText="1"/>
    </xf>
    <xf numFmtId="10" fontId="2" fillId="5" borderId="0" xfId="15" applyNumberFormat="1" applyFont="1" applyFill="1" applyAlignment="1">
      <alignment horizontal="center" wrapText="1"/>
    </xf>
    <xf numFmtId="10" fontId="0" fillId="5" borderId="0" xfId="15" applyNumberFormat="1" applyFont="1" applyFill="1" applyAlignment="1">
      <alignment horizontal="center"/>
    </xf>
    <xf numFmtId="3" fontId="0" fillId="0" borderId="0" xfId="0" applyNumberFormat="1"/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9" fontId="0" fillId="3" borderId="0" xfId="15" applyFont="1" applyFill="1" applyAlignment="1">
      <alignment horizontal="center"/>
    </xf>
    <xf numFmtId="0" fontId="0" fillId="5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18" applyNumberFormat="1" applyFont="1" applyAlignment="1">
      <alignment horizontal="center"/>
    </xf>
    <xf numFmtId="164" fontId="0" fillId="0" borderId="0" xfId="18" applyNumberFormat="1" applyFont="1" applyAlignment="1">
      <alignment horizontal="center"/>
    </xf>
    <xf numFmtId="43" fontId="0" fillId="0" borderId="0" xfId="18" applyFont="1" applyAlignment="1">
      <alignment horizontal="center"/>
    </xf>
    <xf numFmtId="0" fontId="0" fillId="0" borderId="0" xfId="0" applyAlignment="1">
      <alignment wrapText="1"/>
    </xf>
    <xf numFmtId="164" fontId="0" fillId="0" borderId="0" xfId="18" applyNumberFormat="1" applyFont="1" applyAlignment="1">
      <alignment horizontal="center" wrapText="1"/>
    </xf>
    <xf numFmtId="165" fontId="0" fillId="0" borderId="0" xfId="18" applyNumberFormat="1" applyFont="1" applyAlignment="1">
      <alignment horizontal="center" wrapText="1"/>
    </xf>
    <xf numFmtId="0" fontId="0" fillId="2" borderId="0" xfId="0" applyFill="1" applyAlignment="1">
      <alignment wrapText="1"/>
    </xf>
    <xf numFmtId="164" fontId="0" fillId="0" borderId="0" xfId="0" applyNumberFormat="1" applyAlignment="1">
      <alignment horizontal="center" wrapText="1"/>
    </xf>
    <xf numFmtId="10" fontId="0" fillId="4" borderId="0" xfId="15" applyNumberFormat="1" applyFont="1" applyFill="1" applyAlignment="1">
      <alignment horizontal="center" wrapText="1"/>
    </xf>
    <xf numFmtId="165" fontId="0" fillId="3" borderId="0" xfId="0" applyNumberFormat="1" applyFill="1" applyAlignment="1">
      <alignment horizontal="center" wrapText="1"/>
    </xf>
    <xf numFmtId="10" fontId="0" fillId="3" borderId="0" xfId="15" applyNumberFormat="1" applyFont="1" applyFill="1" applyAlignment="1">
      <alignment horizontal="center" wrapText="1"/>
    </xf>
    <xf numFmtId="164" fontId="0" fillId="5" borderId="0" xfId="0" applyNumberFormat="1" applyFill="1" applyAlignment="1">
      <alignment horizontal="center" wrapText="1"/>
    </xf>
    <xf numFmtId="10" fontId="0" fillId="5" borderId="0" xfId="15" applyNumberFormat="1" applyFont="1" applyFill="1" applyAlignment="1">
      <alignment horizontal="center" wrapText="1"/>
    </xf>
    <xf numFmtId="43" fontId="0" fillId="0" borderId="0" xfId="18" applyFont="1" applyAlignment="1">
      <alignment horizontal="center" wrapText="1"/>
    </xf>
    <xf numFmtId="164" fontId="0" fillId="4" borderId="0" xfId="0" applyNumberFormat="1" applyFill="1" applyAlignment="1">
      <alignment horizontal="center" wrapText="1"/>
    </xf>
    <xf numFmtId="0" fontId="0" fillId="0" borderId="0" xfId="0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0"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8" recordCount="215" refreshedBy="Nicholas Manrique" refreshedVersion="8">
  <cacheSource type="worksheet">
    <worksheetSource ref="A1:Q1048576" sheet="Data"/>
  </cacheSource>
  <cacheFields count="17">
    <cacheField name="Type of Taxing Entity">
      <sharedItems containsBlank="1" containsMixedTypes="0" count="9">
        <s v="Ag Extension"/>
        <s v="Cities"/>
        <s v="Community College"/>
        <s v="County"/>
        <s v="County Assessor"/>
        <s v="Schools"/>
        <s v="State"/>
        <s v="Townships"/>
        <m/>
      </sharedItems>
    </cacheField>
    <cacheField name="Taxing Entity">
      <sharedItems containsBlank="1" containsMixedTypes="0" count="52">
        <s v="Ag Extension"/>
        <s v="Andover"/>
        <s v="Calamus"/>
        <s v="Calamus "/>
        <s v="Camanche"/>
        <s v="Charlotte"/>
        <s v="Clinton"/>
        <s v="Clinton SSMID"/>
        <s v="Delmar"/>
        <s v="DeWitt"/>
        <s v="DeWitt - SSMID"/>
        <s v="Goose Lake"/>
        <s v="Grand Mound"/>
        <s v="Lost Nation"/>
        <s v="Low Moor"/>
        <s v="Maquoketa"/>
        <s v="Toronto"/>
        <s v="Welton"/>
        <s v="Wheatland"/>
        <s v="Eastern Iowa Community College"/>
        <s v="Kirkwood Community College"/>
        <s v="County - Debt"/>
        <s v="County - General"/>
        <s v="County - General Supplemental"/>
        <s v="County - Pioneer Cemetery"/>
        <s v="County - Rural"/>
        <s v="County Assessor"/>
        <s v="Calamus-Wheatland"/>
        <s v="Central DeWitt"/>
        <s v="Delwood"/>
        <s v="Easton Valley"/>
        <s v="Midland"/>
        <s v="Northeast"/>
        <s v="State"/>
        <s v="Bloomfield"/>
        <s v="Brookfield"/>
        <s v="Center"/>
        <s v="Deep Creek"/>
        <s v="Deep Creek - Benefited Fire District"/>
        <s v="Eden"/>
        <s v="Elk River"/>
        <s v="Grant"/>
        <s v="Hampshire"/>
        <s v="Liberty"/>
        <s v="Liberty - Wheatland Fire District"/>
        <s v="Olive"/>
        <s v="Orange"/>
        <s v="Sharon"/>
        <s v="Spring Rock"/>
        <s v="Washington"/>
        <s v="Waterford"/>
        <m/>
      </sharedItems>
    </cacheField>
    <cacheField name="Levy Type">
      <sharedItems containsBlank="1" containsMixedTypes="0" count="0"/>
    </cacheField>
    <cacheField name="FY2023 Valuations" numFmtId="164">
      <sharedItems containsString="0" containsBlank="1" containsMixedTypes="0" containsNumber="1" containsInteger="1" count="0"/>
    </cacheField>
    <cacheField name="FY2023 Levy" numFmtId="165">
      <sharedItems containsString="0" containsBlank="1" containsMixedTypes="0" containsNumber="1" containsInteger="1" count="0"/>
    </cacheField>
    <cacheField name="FY2023 Property Tax Dollars">
      <sharedItems containsString="0" containsBlank="1" containsMixedTypes="0" containsNumber="1" containsInteger="1" count="0"/>
    </cacheField>
    <cacheField name="Blank">
      <sharedItems containsString="0" containsBlank="1" containsMixedTypes="1" count="0"/>
    </cacheField>
    <cacheField name="FY2024 Valuations">
      <sharedItems containsString="0" containsBlank="1" containsMixedTypes="0" containsNumber="1" containsInteger="1" count="0"/>
    </cacheField>
    <cacheField name="FY2024 Levy" numFmtId="165">
      <sharedItems containsString="0" containsBlank="1" containsMixedTypes="0" containsNumber="1" containsInteger="1" count="0"/>
    </cacheField>
    <cacheField name="FY 2024 Property Tax Dollars" numFmtId="164">
      <sharedItems containsString="0" containsBlank="1" containsMixedTypes="0" containsNumber="1" containsInteger="1" count="0"/>
    </cacheField>
    <cacheField name="Blank 2">
      <sharedItems containsString="0" containsBlank="1" containsMixedTypes="1" count="0"/>
    </cacheField>
    <cacheField name="Changes in Valuations">
      <sharedItems containsString="0" containsBlank="1" containsMixedTypes="0" containsNumber="1" containsInteger="1" count="0"/>
    </cacheField>
    <cacheField name="% Change in Valuations" numFmtId="10">
      <sharedItems containsString="0" containsBlank="1" containsMixedTypes="0" containsNumber="1" containsInteger="1" count="0"/>
    </cacheField>
    <cacheField name="Change in Levy Rates">
      <sharedItems containsString="0" containsBlank="1" containsMixedTypes="0" containsNumber="1" containsInteger="1" count="0"/>
    </cacheField>
    <cacheField name="% Change in Levy Rates">
      <sharedItems containsBlank="1" containsMixedTypes="1" containsNumber="1" containsInteger="1" count="0"/>
    </cacheField>
    <cacheField name="Change in Property Tax Dollars">
      <sharedItems containsString="0" containsBlank="1" containsMixedTypes="0" containsNumber="1" containsInteger="1" count="0"/>
    </cacheField>
    <cacheField name="% Change in Property Tax Dollars" numFmtId="10">
      <sharedItems containsBlank="1" containsMixedTypes="1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5">
  <r>
    <x v="0"/>
    <x v="0"/>
    <s v="Tort Liability"/>
    <n v="2400812605"/>
    <n v="0.00175"/>
    <n v="4201"/>
    <m/>
    <n v="2581230211"/>
    <n v="0.00177"/>
    <n v="4569"/>
    <m/>
    <n v="180417606"/>
    <n v="0.0751485582940781"/>
    <n v="2.0000000000000052E-05"/>
    <n v="0.011428571428571458"/>
    <n v="368"/>
    <n v="0.08759819090692693"/>
  </r>
  <r>
    <x v="0"/>
    <x v="0"/>
    <s v="Ag Extension Education"/>
    <n v="2400812605"/>
    <n v="0.12504"/>
    <n v="300198"/>
    <m/>
    <n v="2581230211"/>
    <n v="0.11868"/>
    <n v="306340"/>
    <m/>
    <n v="180417606"/>
    <n v="0.0751485582940781"/>
    <n v="-0.006360000000000018"/>
    <n v="-0.05086372360844544"/>
    <n v="6142"/>
    <n v="0.020459829845635213"/>
  </r>
  <r>
    <x v="0"/>
    <x v="0"/>
    <s v="Unemployment Compensation"/>
    <n v="2400812605"/>
    <n v="0"/>
    <n v="0"/>
    <m/>
    <n v="2581230211"/>
    <n v="0.00101"/>
    <n v="2607"/>
    <m/>
    <n v="180417606"/>
    <n v="0.0751485582940781"/>
    <n v="0.00101"/>
    <n v="2607"/>
    <m/>
    <m/>
  </r>
  <r>
    <x v="1"/>
    <x v="1"/>
    <s v="Ag Property"/>
    <n v="148290"/>
    <n v="3.00088"/>
    <n v="445"/>
    <m/>
    <n v="168531"/>
    <n v="3.00375"/>
    <n v="507"/>
    <m/>
    <n v="20241"/>
    <n v="0.13649605502731135"/>
    <n v="0.00287000000000015"/>
    <n v="0.0009563861267362074"/>
    <n v="62"/>
    <n v="0.1393258426966292"/>
  </r>
  <r>
    <x v="1"/>
    <x v="1"/>
    <s v="Emergency"/>
    <n v="1927202"/>
    <n v="0.27"/>
    <n v="520"/>
    <m/>
    <n v="2594254"/>
    <n v="0.27"/>
    <n v="700"/>
    <m/>
    <n v="667052"/>
    <n v="0.34612458891180065"/>
    <n v="0"/>
    <n v="0"/>
    <n v="180"/>
    <n v="0.34615384615384615"/>
  </r>
  <r>
    <x v="1"/>
    <x v="1"/>
    <s v="Regular General"/>
    <n v="1927202"/>
    <n v="8.1"/>
    <n v="15610"/>
    <m/>
    <n v="2594254"/>
    <n v="8.1"/>
    <n v="21013"/>
    <m/>
    <n v="667052"/>
    <n v="0.34612458891180065"/>
    <n v="0"/>
    <n v="0"/>
    <n v="5403"/>
    <n v="0.34612427930813583"/>
  </r>
  <r>
    <x v="1"/>
    <x v="2"/>
    <s v="Regular General"/>
    <n v="9224912"/>
    <n v="8.1"/>
    <n v="74722"/>
    <m/>
    <n v="12005175"/>
    <n v="8.1"/>
    <n v="97242"/>
    <m/>
    <n v="2780263"/>
    <n v="0.3013863980491088"/>
    <n v="0"/>
    <n v="0"/>
    <n v="22520"/>
    <n v="0.3013837959369396"/>
  </r>
  <r>
    <x v="1"/>
    <x v="2"/>
    <s v="FICA/IPERS"/>
    <n v="9224912"/>
    <n v="0.75499"/>
    <n v="6965"/>
    <m/>
    <n v="12005175"/>
    <n v="0.72113"/>
    <n v="8657"/>
    <m/>
    <n v="2780263"/>
    <n v="0.3013863980491088"/>
    <n v="-0.03386"/>
    <n v="-0.04484827613610776"/>
    <n v="1692"/>
    <n v="0.2429289303661163"/>
  </r>
  <r>
    <x v="1"/>
    <x v="2"/>
    <s v="Other Employee Benefits/Emergency"/>
    <n v="9224912"/>
    <n v="0.26998"/>
    <n v="2491"/>
    <m/>
    <n v="12005175"/>
    <n v="0.2148"/>
    <n v="2579"/>
    <m/>
    <n v="2780263"/>
    <n v="0.3013863980491088"/>
    <n v="-0.05518000000000001"/>
    <n v="-0.2043855100377806"/>
    <n v="88"/>
    <n v="0.03532717784022481"/>
  </r>
  <r>
    <x v="1"/>
    <x v="3"/>
    <s v="Ag Property"/>
    <n v="307167"/>
    <n v="0"/>
    <n v="0"/>
    <m/>
    <n v="365025"/>
    <n v="3.00375"/>
    <n v="1097"/>
    <m/>
    <n v="57858"/>
    <n v="0.18836007774272626"/>
    <n v="3.00375"/>
    <n v="1097"/>
    <m/>
    <m/>
  </r>
  <r>
    <x v="1"/>
    <x v="4"/>
    <s v="FICA/IPERS"/>
    <n v="189446139"/>
    <n v="0.54024"/>
    <n v="102346"/>
    <m/>
    <n v="209699141"/>
    <n v="0.65923"/>
    <n v="138240"/>
    <m/>
    <n v="20253002"/>
    <n v="0.10690638567197192"/>
    <n v="0.11898999999999993"/>
    <n v="0.2202539612024284"/>
    <n v="35894"/>
    <n v="0.3507122896840131"/>
  </r>
  <r>
    <x v="1"/>
    <x v="4"/>
    <s v="Ag Property"/>
    <n v="3410190"/>
    <n v="3.00364"/>
    <n v="10243"/>
    <m/>
    <n v="3696650"/>
    <n v="3.00375"/>
    <n v="11104"/>
    <m/>
    <n v="286460"/>
    <n v="0.08400118468472431"/>
    <n v="0.00011000000000027654"/>
    <n v="3.662223169230552E-05"/>
    <n v="861"/>
    <n v="0.08405740505711218"/>
  </r>
  <r>
    <x v="1"/>
    <x v="4"/>
    <s v="Regular General"/>
    <n v="189446139"/>
    <n v="8.1"/>
    <n v="1534514"/>
    <m/>
    <n v="209699141"/>
    <n v="8.1"/>
    <n v="1698563"/>
    <m/>
    <n v="20253002"/>
    <n v="0.10690638567197192"/>
    <n v="0"/>
    <n v="0"/>
    <n v="164049"/>
    <n v="0.10690616051727127"/>
  </r>
  <r>
    <x v="1"/>
    <x v="4"/>
    <s v="Debt Service"/>
    <n v="194062268"/>
    <n v="2.65522"/>
    <n v="515278"/>
    <m/>
    <n v="215905626"/>
    <n v="2.51247"/>
    <n v="542456"/>
    <m/>
    <n v="21843358"/>
    <n v="0.1125585010683272"/>
    <n v="-0.14274999999999993"/>
    <n v="-0.053762023485812827"/>
    <n v="27178"/>
    <n v="0.05274434382993258"/>
  </r>
  <r>
    <x v="1"/>
    <x v="4"/>
    <s v="Police/Fire Retirement"/>
    <n v="189446139"/>
    <n v="1.23369"/>
    <n v="233718"/>
    <m/>
    <n v="209699141"/>
    <n v="1.01528"/>
    <n v="212903"/>
    <m/>
    <n v="20253002"/>
    <n v="0.10690638567197192"/>
    <n v="-0.21841"/>
    <n v="-0.17703799171590917"/>
    <n v="-20815"/>
    <n v="-0.08906032055725276"/>
  </r>
  <r>
    <x v="1"/>
    <x v="4"/>
    <s v="Other Employee Benefits"/>
    <n v="189446139"/>
    <n v="0.24504"/>
    <n v="46422"/>
    <m/>
    <n v="209699141"/>
    <n v="0.16362"/>
    <n v="34311"/>
    <m/>
    <n v="20253002"/>
    <n v="0.10690638567197192"/>
    <n v="-0.08142000000000002"/>
    <n v="-0.33227228207639575"/>
    <n v="-12111"/>
    <n v="-0.26088923355305677"/>
  </r>
  <r>
    <x v="1"/>
    <x v="5"/>
    <s v="FICA/IPERS"/>
    <n v="7901044"/>
    <n v="0.82286"/>
    <n v="6501"/>
    <m/>
    <n v="9056286"/>
    <n v="0.84914"/>
    <n v="7690"/>
    <m/>
    <n v="1155242"/>
    <n v="0.14621384212010463"/>
    <n v="0.02627999999999997"/>
    <n v="0.03193738910628779"/>
    <n v="1189"/>
    <n v="0.1828949392401169"/>
  </r>
  <r>
    <x v="1"/>
    <x v="5"/>
    <s v="Regular General"/>
    <n v="7901044"/>
    <n v="8.1"/>
    <n v="63998"/>
    <m/>
    <n v="9056286"/>
    <n v="8.1"/>
    <n v="73356"/>
    <m/>
    <n v="1155242"/>
    <n v="0.14621384212010463"/>
    <n v="0"/>
    <n v="0"/>
    <n v="9358"/>
    <n v="0.1462233194787337"/>
  </r>
  <r>
    <x v="1"/>
    <x v="5"/>
    <s v="Emergency"/>
    <n v="7901044"/>
    <n v="0.26994"/>
    <n v="2133"/>
    <m/>
    <n v="9056286"/>
    <n v="0.27"/>
    <n v="2445"/>
    <m/>
    <n v="1155242"/>
    <n v="0.14621384212010463"/>
    <n v="6.0000000000004494E-05"/>
    <n v="0.00022227161591466434"/>
    <n v="312"/>
    <n v="0.14627285513361463"/>
  </r>
  <r>
    <x v="1"/>
    <x v="6"/>
    <s v="Regular General"/>
    <n v="939163334"/>
    <n v="8.1"/>
    <n v="7607223"/>
    <m/>
    <n v="922708023"/>
    <n v="8.1"/>
    <n v="7473935"/>
    <m/>
    <n v="-16455311"/>
    <n v="-0.01752124513838825"/>
    <n v="0"/>
    <n v="0"/>
    <n v="-133288"/>
    <n v="-0.017521242640054065"/>
  </r>
  <r>
    <x v="1"/>
    <x v="6"/>
    <s v="Emergency"/>
    <n v="939163334"/>
    <n v="0.27"/>
    <n v="253574"/>
    <m/>
    <n v="922708023"/>
    <n v="0.27"/>
    <n v="249131"/>
    <m/>
    <n v="-16455311"/>
    <n v="-0.01752124513838825"/>
    <n v="0"/>
    <n v="0"/>
    <n v="-4443"/>
    <n v="-0.017521512457901834"/>
  </r>
  <r>
    <x v="1"/>
    <x v="6"/>
    <s v="Ag Property"/>
    <n v="16421384"/>
    <n v="3.00375"/>
    <n v="49326"/>
    <m/>
    <n v="16879550"/>
    <n v="3.00375"/>
    <n v="50702"/>
    <m/>
    <n v="458166"/>
    <n v="0.02790057159615779"/>
    <n v="0"/>
    <n v="0"/>
    <n v="1376"/>
    <n v="0.027896038600332483"/>
  </r>
  <r>
    <x v="1"/>
    <x v="6"/>
    <s v="Other Employee Benefits"/>
    <n v="939163334"/>
    <n v="2.45188"/>
    <n v="2302716"/>
    <m/>
    <n v="922708023"/>
    <n v="2.55545"/>
    <n v="2357934"/>
    <m/>
    <n v="-16455311"/>
    <n v="-0.01752124513838825"/>
    <n v="0.10356999999999994"/>
    <n v="0.04224105584286341"/>
    <n v="55218"/>
    <n v="0.023979509414100566"/>
  </r>
  <r>
    <x v="1"/>
    <x v="6"/>
    <s v="Police/Fire Retirement"/>
    <n v="939163334"/>
    <n v="1.58694"/>
    <n v="1490396"/>
    <m/>
    <n v="922708023"/>
    <n v="1.659"/>
    <n v="1530773"/>
    <m/>
    <n v="-16455311"/>
    <n v="-0.01752124513838825"/>
    <n v="0.07206000000000001"/>
    <n v="0.04540814397519756"/>
    <n v="40377"/>
    <n v="0.0270914575723499"/>
  </r>
  <r>
    <x v="1"/>
    <x v="6"/>
    <s v="Liability/Property Insurance"/>
    <n v="939163334"/>
    <n v="0.39928"/>
    <n v="374989"/>
    <m/>
    <n v="922708023"/>
    <n v="0.42105"/>
    <n v="388506"/>
    <m/>
    <n v="-16455311"/>
    <n v="-0.01752124513838825"/>
    <n v="0.021769999999999956"/>
    <n v="0.054523141654978846"/>
    <n v="13517"/>
    <n v="0.036046390694127024"/>
  </r>
  <r>
    <x v="1"/>
    <x v="6"/>
    <s v="FICA/IPERS"/>
    <n v="939163334"/>
    <n v="0.53867"/>
    <n v="505899"/>
    <m/>
    <n v="922708023"/>
    <n v="0.57811"/>
    <n v="533427"/>
    <m/>
    <n v="-16455311"/>
    <n v="-0.01752124513838825"/>
    <n v="0.03944000000000003"/>
    <n v="0.07321736870440164"/>
    <n v="27528"/>
    <n v="0.05441402335248736"/>
  </r>
  <r>
    <x v="1"/>
    <x v="6"/>
    <s v="Debt Service"/>
    <n v="948337324"/>
    <n v="1.50811"/>
    <n v="1430197"/>
    <m/>
    <n v="932238942"/>
    <n v="1.75419"/>
    <n v="1635324"/>
    <m/>
    <n v="-16098382"/>
    <n v="-0.016975375314870554"/>
    <n v="0.24607999999999985"/>
    <n v="0.1631711214699192"/>
    <n v="205127"/>
    <n v="0.14342569590063467"/>
  </r>
  <r>
    <x v="1"/>
    <x v="6"/>
    <s v="Public Transit"/>
    <n v="939163334"/>
    <n v="0.43219"/>
    <n v="405897"/>
    <m/>
    <n v="0"/>
    <n v="0"/>
    <n v="0"/>
    <m/>
    <n v="-939163334"/>
    <n v="-1"/>
    <n v="-0.43219"/>
    <n v="-1"/>
    <n v="-405897"/>
    <n v="-1"/>
  </r>
  <r>
    <x v="1"/>
    <x v="7"/>
    <s v="SSMID"/>
    <n v="16866833"/>
    <n v="6"/>
    <n v="101201"/>
    <m/>
    <n v="14730535"/>
    <n v="6.0008"/>
    <n v="88395"/>
    <m/>
    <n v="-2136298"/>
    <n v="-0.1266567351440546"/>
    <n v="0.0007999999999999119"/>
    <n v="0.00013333333333331865"/>
    <n v="-12806"/>
    <n v="-0.1265402515785417"/>
  </r>
  <r>
    <x v="1"/>
    <x v="8"/>
    <s v="FICA/IPERS"/>
    <n v="13635635"/>
    <n v="0.79844"/>
    <n v="10887"/>
    <m/>
    <n v="15888665"/>
    <n v="1.04688"/>
    <n v="16634"/>
    <m/>
    <n v="2253030"/>
    <n v="0.16523102884464128"/>
    <n v="0.24844"/>
    <n v="0.31115675567356343"/>
    <n v="5747"/>
    <n v="0.5278772848351244"/>
  </r>
  <r>
    <x v="1"/>
    <x v="8"/>
    <s v="Regular General"/>
    <n v="13635635"/>
    <n v="8.1"/>
    <n v="110449"/>
    <m/>
    <n v="15888665"/>
    <n v="8.1"/>
    <n v="128698"/>
    <m/>
    <n v="2253030"/>
    <n v="0.16523102884464128"/>
    <n v="0"/>
    <n v="0"/>
    <n v="18249"/>
    <n v="0.16522557922661138"/>
  </r>
  <r>
    <x v="1"/>
    <x v="8"/>
    <s v="Emergency"/>
    <n v="13635635"/>
    <n v="0.27"/>
    <n v="3682"/>
    <m/>
    <n v="15888665"/>
    <n v="0.27"/>
    <n v="4290"/>
    <m/>
    <n v="2253030"/>
    <n v="0.16523102884464128"/>
    <n v="0"/>
    <n v="0"/>
    <n v="608"/>
    <n v="0.16512764801738186"/>
  </r>
  <r>
    <x v="1"/>
    <x v="8"/>
    <s v="Liability/Property Insurance"/>
    <n v="13635635"/>
    <n v="2.01881"/>
    <n v="27528"/>
    <m/>
    <n v="15888665"/>
    <n v="1.8609"/>
    <n v="29567"/>
    <m/>
    <n v="2253030"/>
    <n v="0.16523102884464128"/>
    <n v="-0.15791000000000022"/>
    <n v="-0.07821934704107876"/>
    <n v="2039"/>
    <n v="0.0740700377797152"/>
  </r>
  <r>
    <x v="1"/>
    <x v="8"/>
    <s v="Debt Service"/>
    <n v="13635635"/>
    <n v="1.01661"/>
    <n v="13862"/>
    <m/>
    <n v="15888665"/>
    <n v="0.87475"/>
    <n v="13899"/>
    <m/>
    <n v="2253030"/>
    <n v="0.16523102884464128"/>
    <n v="-0.14185999999999999"/>
    <n v="-0.1395422039916979"/>
    <n v="37"/>
    <n v="0.002669167508296061"/>
  </r>
  <r>
    <x v="1"/>
    <x v="9"/>
    <s v="Other Employee Benefits"/>
    <n v="230665110"/>
    <n v="1.13818"/>
    <n v="262538"/>
    <m/>
    <n v="255462310"/>
    <n v="1.17891"/>
    <n v="301167"/>
    <m/>
    <n v="24797200"/>
    <n v="0.10750303762888111"/>
    <n v="0.04072999999999993"/>
    <n v="0.03578520093482572"/>
    <n v="38629"/>
    <n v="0.14713679543532746"/>
  </r>
  <r>
    <x v="1"/>
    <x v="9"/>
    <s v="Liability/Property Insurance"/>
    <n v="230665110"/>
    <n v="0.89292"/>
    <n v="205965"/>
    <m/>
    <n v="255462310"/>
    <n v="0.90048"/>
    <n v="230039"/>
    <m/>
    <n v="24797200"/>
    <n v="0.10750303762888111"/>
    <n v="0.0075599999999999"/>
    <n v="0.008466603951081732"/>
    <n v="24074"/>
    <n v="0.1168839365911684"/>
  </r>
  <r>
    <x v="1"/>
    <x v="9"/>
    <s v="Regular General"/>
    <n v="230665110"/>
    <n v="8.1"/>
    <n v="1868387"/>
    <m/>
    <n v="255462310"/>
    <n v="8.1"/>
    <n v="2069245"/>
    <m/>
    <n v="24797200"/>
    <n v="0.10750303762888111"/>
    <n v="0"/>
    <n v="0"/>
    <n v="200858"/>
    <n v="0.10750342407648951"/>
  </r>
  <r>
    <x v="1"/>
    <x v="9"/>
    <s v="Debt Service"/>
    <n v="307383443"/>
    <n v="2.57303"/>
    <n v="790907"/>
    <m/>
    <n v="332842220"/>
    <n v="2.57303"/>
    <n v="856413"/>
    <m/>
    <n v="25458777"/>
    <n v="0.08282416499577044"/>
    <n v="0"/>
    <n v="0"/>
    <n v="65506"/>
    <n v="0.08282389712064755"/>
  </r>
  <r>
    <x v="1"/>
    <x v="9"/>
    <s v="Ag Property"/>
    <n v="1983231"/>
    <n v="3.00375"/>
    <n v="5958"/>
    <m/>
    <n v="2003921"/>
    <n v="3.00375"/>
    <n v="6020"/>
    <m/>
    <n v="20690"/>
    <n v="0.010432471053548477"/>
    <n v="0"/>
    <n v="0"/>
    <n v="62"/>
    <n v="0.010406176569318564"/>
  </r>
  <r>
    <x v="1"/>
    <x v="9"/>
    <s v="Police/Fire Retirement"/>
    <n v="230665110"/>
    <n v="0.72766"/>
    <n v="167846"/>
    <m/>
    <n v="255462310"/>
    <n v="0.70927"/>
    <n v="181192"/>
    <m/>
    <n v="24797200"/>
    <n v="0.10750303762888111"/>
    <n v="-0.018390000000000017"/>
    <n v="-0.02527279223813322"/>
    <n v="13346"/>
    <n v="0.07951336344029646"/>
  </r>
  <r>
    <x v="1"/>
    <x v="9"/>
    <s v="FICA/IPERS"/>
    <n v="230665110"/>
    <n v="0.8303"/>
    <n v="191521"/>
    <m/>
    <n v="255462310"/>
    <n v="0.8004"/>
    <n v="204472"/>
    <m/>
    <n v="24797200"/>
    <n v="0.10750303762888111"/>
    <n v="-0.029900000000000038"/>
    <n v="-0.03601108033241002"/>
    <n v="12951"/>
    <n v="0.06762182737141097"/>
  </r>
  <r>
    <x v="1"/>
    <x v="10"/>
    <s v="DeWitt SSMID"/>
    <n v="11802472"/>
    <n v="0.49998"/>
    <n v="5901"/>
    <m/>
    <n v="9090727"/>
    <n v="0.49996"/>
    <n v="4545"/>
    <m/>
    <n v="-2711745"/>
    <n v="-0.22976076537186446"/>
    <n v="-1.999999999996449E-05"/>
    <n v="-4.000160006393154E-05"/>
    <n v="-1356"/>
    <n v="-0.22979156075241486"/>
  </r>
  <r>
    <x v="1"/>
    <x v="11"/>
    <s v="Ag Property"/>
    <n v="78205"/>
    <n v="3.00375"/>
    <n v="235"/>
    <m/>
    <n v="95722"/>
    <n v="3.00375"/>
    <n v="288"/>
    <m/>
    <n v="17517"/>
    <n v="0.2239882360462886"/>
    <n v="0"/>
    <n v="0"/>
    <n v="53"/>
    <n v="0.225531914893617"/>
  </r>
  <r>
    <x v="1"/>
    <x v="11"/>
    <s v="Regular General"/>
    <n v="6507340"/>
    <n v="8.09996"/>
    <n v="52709"/>
    <m/>
    <n v="7881471"/>
    <n v="8.1"/>
    <n v="63840"/>
    <m/>
    <n v="1374131"/>
    <n v="0.21116631373187816"/>
    <n v="4.000000000026205E-05"/>
    <n v="4.938295991617496E-06"/>
    <n v="11131"/>
    <n v="0.2111783566373864"/>
  </r>
  <r>
    <x v="1"/>
    <x v="11"/>
    <s v="Liability/Property Insurance"/>
    <n v="6507340"/>
    <n v="1.79703"/>
    <n v="11694"/>
    <m/>
    <n v="7881471"/>
    <n v="1.78885"/>
    <n v="14099"/>
    <m/>
    <n v="1374131"/>
    <n v="0.21116631373187816"/>
    <n v="-0.008179999999999854"/>
    <n v="-0.004551955170475648"/>
    <n v="2405"/>
    <n v="0.20566102274670772"/>
  </r>
  <r>
    <x v="1"/>
    <x v="12"/>
    <s v="Other Employee Benefits"/>
    <n v="21384105"/>
    <n v="0.41934"/>
    <n v="8967"/>
    <m/>
    <n v="24944391"/>
    <n v="0.57711"/>
    <n v="14396"/>
    <m/>
    <n v="3560286"/>
    <n v="0.16649216789760432"/>
    <n v="0.15777000000000002"/>
    <n v="0.37623408212906"/>
    <n v="5429"/>
    <n v="0.6054421768707483"/>
  </r>
  <r>
    <x v="1"/>
    <x v="12"/>
    <s v="Regular General"/>
    <n v="21384105"/>
    <n v="8.1"/>
    <n v="173211"/>
    <m/>
    <n v="24944391"/>
    <n v="8.1"/>
    <n v="202050"/>
    <m/>
    <n v="3560286"/>
    <n v="0.16649216789760432"/>
    <n v="0"/>
    <n v="0"/>
    <n v="28839"/>
    <n v="0.16649635415764588"/>
  </r>
  <r>
    <x v="1"/>
    <x v="12"/>
    <s v="Emergency"/>
    <n v="21384105"/>
    <n v="0.27"/>
    <n v="5774"/>
    <m/>
    <n v="24944391"/>
    <n v="0.27"/>
    <n v="6735"/>
    <m/>
    <n v="3560286"/>
    <n v="0.16649216789760432"/>
    <n v="0"/>
    <n v="0"/>
    <n v="961"/>
    <n v="0.16643574644960166"/>
  </r>
  <r>
    <x v="1"/>
    <x v="12"/>
    <s v="Ag Property"/>
    <n v="1539174"/>
    <n v="3.00375"/>
    <n v="4624"/>
    <m/>
    <n v="1972494"/>
    <n v="3.00375"/>
    <n v="5925"/>
    <m/>
    <n v="433320"/>
    <n v="0.28152762455706765"/>
    <n v="0"/>
    <n v="0"/>
    <n v="1301"/>
    <n v="0.2813581314878893"/>
  </r>
  <r>
    <x v="1"/>
    <x v="12"/>
    <s v="FICA/IPERS"/>
    <n v="21384105"/>
    <n v="0.73697"/>
    <n v="15759"/>
    <m/>
    <n v="24944391"/>
    <n v="0.73096"/>
    <n v="18233"/>
    <m/>
    <n v="3560286"/>
    <n v="0.16649216789760432"/>
    <n v="-0.00600999999999996"/>
    <n v="-0.008155013094155745"/>
    <n v="2474"/>
    <n v="0.15698965670410558"/>
  </r>
  <r>
    <x v="1"/>
    <x v="12"/>
    <s v="Liability/Property Insurance"/>
    <n v="21384105"/>
    <n v="0.36753"/>
    <n v="7859"/>
    <m/>
    <n v="24944391"/>
    <n v="0.31556"/>
    <n v="7871"/>
    <m/>
    <n v="3560286"/>
    <n v="0.16649216789760432"/>
    <n v="-0.051970000000000016"/>
    <n v="-0.14140342284983543"/>
    <n v="12"/>
    <n v="0.0015269118208423463"/>
  </r>
  <r>
    <x v="1"/>
    <x v="12"/>
    <s v="Non-Owned Civic Center"/>
    <n v="21384105"/>
    <n v="0.3204"/>
    <n v="6851"/>
    <m/>
    <n v="24944391"/>
    <n v="0.26457"/>
    <n v="6600"/>
    <m/>
    <n v="3560286"/>
    <n v="0.16649216789760432"/>
    <n v="-0.05582999999999999"/>
    <n v="-0.17425093632958796"/>
    <n v="-251"/>
    <n v="-0.03663698730112392"/>
  </r>
  <r>
    <x v="1"/>
    <x v="13"/>
    <s v="Regular General"/>
    <n v="7697362"/>
    <n v="8.1"/>
    <n v="62349"/>
    <m/>
    <n v="9214823"/>
    <n v="8.09994"/>
    <n v="74640"/>
    <m/>
    <n v="1517461"/>
    <n v="0.19714039693079266"/>
    <n v="-5.9999999999504894E-05"/>
    <n v="-7.407407407346284E-06"/>
    <n v="12291"/>
    <n v="0.19713227156810856"/>
  </r>
  <r>
    <x v="1"/>
    <x v="13"/>
    <s v="Ag Property"/>
    <n v="620819"/>
    <n v="0"/>
    <n v="0"/>
    <m/>
    <n v="655136"/>
    <n v="3.00243"/>
    <n v="1967"/>
    <m/>
    <n v="34317"/>
    <n v="0.05527698089137092"/>
    <n v="3.00243"/>
    <n v="1967"/>
    <m/>
    <m/>
  </r>
  <r>
    <x v="1"/>
    <x v="14"/>
    <s v="Ag Property"/>
    <n v="306195"/>
    <n v="3.00375"/>
    <n v="920"/>
    <m/>
    <n v="315170"/>
    <n v="3.00375"/>
    <n v="947"/>
    <m/>
    <n v="8975"/>
    <n v="0.029311386534724603"/>
    <n v="0"/>
    <n v="0"/>
    <n v="27"/>
    <n v="0.029347826086956522"/>
  </r>
  <r>
    <x v="1"/>
    <x v="14"/>
    <s v="Regular General"/>
    <n v="8039558"/>
    <n v="8.1"/>
    <n v="65120"/>
    <m/>
    <n v="9281417"/>
    <n v="8.1"/>
    <n v="75179"/>
    <m/>
    <n v="1241859"/>
    <n v="0.15446856655552457"/>
    <n v="0"/>
    <n v="0"/>
    <n v="10059"/>
    <n v="0.15446867321867322"/>
  </r>
  <r>
    <x v="1"/>
    <x v="15"/>
    <s v="Ag Property"/>
    <n v="1366988"/>
    <n v="3.00375"/>
    <n v="4107"/>
    <m/>
    <n v="1390190"/>
    <n v="3.00375"/>
    <n v="4176"/>
    <m/>
    <n v="23202"/>
    <n v="0.016973082426473385"/>
    <n v="0"/>
    <n v="0"/>
    <n v="69"/>
    <n v="0.016800584368151936"/>
  </r>
  <r>
    <x v="1"/>
    <x v="16"/>
    <s v="Ag Property"/>
    <n v="67840"/>
    <n v="3.00375"/>
    <n v="204"/>
    <m/>
    <n v="70364"/>
    <n v="3.00375"/>
    <n v="212"/>
    <m/>
    <n v="2524"/>
    <n v="0.037205188679245285"/>
    <n v="0"/>
    <n v="0"/>
    <n v="8"/>
    <n v="0.0392156862745098"/>
  </r>
  <r>
    <x v="1"/>
    <x v="16"/>
    <s v="Regular General"/>
    <n v="1473368"/>
    <n v="8.0996"/>
    <n v="11934"/>
    <m/>
    <n v="2393146"/>
    <n v="8.1"/>
    <n v="19384"/>
    <m/>
    <n v="919778"/>
    <n v="0.6242690217243757"/>
    <n v="0.00039999999999906777"/>
    <n v="4.938515482234527E-05"/>
    <n v="7450"/>
    <n v="0.6242668007373889"/>
  </r>
  <r>
    <x v="1"/>
    <x v="17"/>
    <s v="Emergency"/>
    <n v="4600694"/>
    <n v="0.27"/>
    <n v="1242"/>
    <m/>
    <n v="5177767"/>
    <n v="0.27"/>
    <n v="1398"/>
    <m/>
    <n v="577073"/>
    <n v="0.12543172834359337"/>
    <n v="0"/>
    <n v="0"/>
    <n v="156"/>
    <n v="0.12560386473429952"/>
  </r>
  <r>
    <x v="1"/>
    <x v="17"/>
    <s v="Regular General"/>
    <n v="4600694"/>
    <n v="8.1"/>
    <n v="37266"/>
    <m/>
    <n v="5177767"/>
    <n v="8.1"/>
    <n v="41940"/>
    <m/>
    <n v="577073"/>
    <n v="0.12543172834359337"/>
    <n v="0"/>
    <n v="0"/>
    <n v="4674"/>
    <n v="0.12542263725648045"/>
  </r>
  <r>
    <x v="1"/>
    <x v="17"/>
    <s v="Ag Property"/>
    <n v="204786"/>
    <n v="3.00375"/>
    <n v="616"/>
    <m/>
    <n v="239326"/>
    <n v="3.00375"/>
    <n v="719"/>
    <m/>
    <n v="34540"/>
    <n v="0.168663873506978"/>
    <n v="0"/>
    <n v="0"/>
    <n v="103"/>
    <n v="0.1672077922077922"/>
  </r>
  <r>
    <x v="1"/>
    <x v="17"/>
    <s v="FICA/IPERS"/>
    <n v="4600694"/>
    <n v="0.49902"/>
    <n v="2296"/>
    <m/>
    <n v="5177767"/>
    <n v="0.48442"/>
    <n v="2508"/>
    <m/>
    <n v="577073"/>
    <n v="0.12543172834359337"/>
    <n v="-0.014600000000000002"/>
    <n v="-0.02925734439501423"/>
    <n v="212"/>
    <n v="0.09233449477351917"/>
  </r>
  <r>
    <x v="1"/>
    <x v="17"/>
    <s v="Liability/Property Insurance"/>
    <n v="4600694"/>
    <n v="0.8779"/>
    <n v="4039"/>
    <m/>
    <n v="5177767"/>
    <n v="0.78214"/>
    <n v="4050"/>
    <m/>
    <n v="577073"/>
    <n v="0.12543172834359337"/>
    <n v="-0.09576000000000007"/>
    <n v="-0.1090784827429093"/>
    <n v="11"/>
    <n v="0.002723446397623174"/>
  </r>
  <r>
    <x v="1"/>
    <x v="18"/>
    <s v="Regular General"/>
    <n v="22128936"/>
    <n v="8.1"/>
    <n v="179244"/>
    <m/>
    <n v="25216423"/>
    <n v="8.1"/>
    <n v="204253"/>
    <m/>
    <n v="3087487"/>
    <n v="0.1395226141916629"/>
    <n v="0"/>
    <n v="0"/>
    <n v="25009"/>
    <n v="0.13952489344134253"/>
  </r>
  <r>
    <x v="1"/>
    <x v="18"/>
    <s v="Emergency"/>
    <n v="22128936"/>
    <n v="0.26592"/>
    <n v="5885"/>
    <m/>
    <n v="25216423"/>
    <n v="0.23477"/>
    <n v="5920"/>
    <m/>
    <n v="3087487"/>
    <n v="0.1395226141916629"/>
    <n v="-0.031149999999999983"/>
    <n v="-0.11714049338146805"/>
    <n v="35"/>
    <n v="0.00594732370433305"/>
  </r>
  <r>
    <x v="1"/>
    <x v="18"/>
    <s v="FICA/IPERS"/>
    <n v="22128936"/>
    <n v="1.02363"/>
    <n v="22652"/>
    <m/>
    <n v="25216423"/>
    <n v="0.86081"/>
    <n v="21707"/>
    <m/>
    <n v="3087487"/>
    <n v="0.1395226141916629"/>
    <n v="-0.16282000000000008"/>
    <n v="-0.15906137960005087"/>
    <n v="-945"/>
    <n v="-0.04171817058096415"/>
  </r>
  <r>
    <x v="1"/>
    <x v="18"/>
    <s v="Other Employee Benefits"/>
    <n v="22128936"/>
    <n v="0"/>
    <n v="0"/>
    <m/>
    <n v="25216423"/>
    <n v="0.5517"/>
    <n v="13912"/>
    <m/>
    <n v="3087487"/>
    <n v="0.1395226141916629"/>
    <n v="0.5517"/>
    <n v="13912"/>
    <m/>
    <m/>
  </r>
  <r>
    <x v="2"/>
    <x v="19"/>
    <s v="Unemployment Compensation"/>
    <n v="16007206542"/>
    <n v="0.001"/>
    <n v="16007"/>
    <m/>
    <n v="16484474329"/>
    <n v="0.00102"/>
    <n v="16814"/>
    <m/>
    <n v="477267787"/>
    <n v="0.029815807383239298"/>
    <n v="2.0000000000000052E-05"/>
    <n v="0.020000000000000052"/>
    <n v="807"/>
    <n v="0.05041544324358093"/>
  </r>
  <r>
    <x v="2"/>
    <x v="19"/>
    <s v="Insurance"/>
    <n v="16007206542"/>
    <n v="0.0907"/>
    <n v="1451854"/>
    <m/>
    <n v="16484474329"/>
    <n v="0.09247"/>
    <n v="1524319"/>
    <m/>
    <n v="477267787"/>
    <n v="0.029815807383239298"/>
    <n v="0.0017699999999999938"/>
    <n v="0.01951488423373753"/>
    <n v="72465"/>
    <n v="0.04991204349748666"/>
  </r>
  <r>
    <x v="2"/>
    <x v="19"/>
    <s v="Tort Liability"/>
    <n v="16007206542"/>
    <n v="0.0605"/>
    <n v="968436"/>
    <m/>
    <n v="16484474329"/>
    <n v="0.06168"/>
    <n v="1016762"/>
    <m/>
    <n v="477267787"/>
    <n v="0.029815807383239298"/>
    <n v="0.0011800000000000005"/>
    <n v="0.01950413223140497"/>
    <n v="48326"/>
    <n v="0.049901077613802046"/>
  </r>
  <r>
    <x v="2"/>
    <x v="19"/>
    <s v="Bonds &amp; Interst Funds"/>
    <n v="16790684664"/>
    <n v="0.23722"/>
    <n v="3983086"/>
    <m/>
    <n v="17301672433"/>
    <n v="0.2388"/>
    <n v="4131639"/>
    <m/>
    <n v="510987769"/>
    <n v="0.03043281314761281"/>
    <n v="0.0015800000000000258"/>
    <n v="0.006660483938959725"/>
    <n v="148553"/>
    <n v="0.03729595594973345"/>
  </r>
  <r>
    <x v="2"/>
    <x v="19"/>
    <s v="General"/>
    <n v="16007206542"/>
    <n v="0.2025"/>
    <n v="3241459"/>
    <m/>
    <n v="16484474329"/>
    <n v="0.2025"/>
    <n v="3338106"/>
    <m/>
    <n v="477267787"/>
    <n v="0.029815807383239298"/>
    <n v="0"/>
    <n v="0"/>
    <n v="96647"/>
    <n v="0.02981589463263302"/>
  </r>
  <r>
    <x v="2"/>
    <x v="19"/>
    <s v="Plant Funds"/>
    <n v="16007206542"/>
    <n v="0.2025"/>
    <n v="3241459"/>
    <m/>
    <n v="16484474329"/>
    <n v="0.2025"/>
    <n v="3338106"/>
    <m/>
    <n v="477267787"/>
    <n v="0.029815807383239298"/>
    <n v="0"/>
    <n v="0"/>
    <n v="96647"/>
    <n v="0.02981589463263302"/>
  </r>
  <r>
    <x v="2"/>
    <x v="19"/>
    <s v="Equipment Replacement"/>
    <n v="16007206542"/>
    <n v="0.09"/>
    <n v="1440649"/>
    <m/>
    <n v="16484474329"/>
    <n v="0.09"/>
    <n v="1483603"/>
    <m/>
    <n v="477267787"/>
    <n v="0.029815807383239298"/>
    <n v="0"/>
    <n v="0"/>
    <n v="42954"/>
    <n v="0.0298157288833019"/>
  </r>
  <r>
    <x v="2"/>
    <x v="19"/>
    <s v="Early Retirement"/>
    <n v="16007206542"/>
    <n v="0.061"/>
    <n v="976440"/>
    <m/>
    <n v="16484474329"/>
    <n v="0.05943"/>
    <n v="979672"/>
    <m/>
    <n v="477267787"/>
    <n v="0.029815807383239298"/>
    <n v="-0.001570000000000002"/>
    <n v="-0.02573770491803282"/>
    <n v="3232"/>
    <n v="0.0033099832042931465"/>
  </r>
  <r>
    <x v="2"/>
    <x v="20"/>
    <s v="Insurance"/>
    <n v="27697119535"/>
    <n v="0.47412"/>
    <n v="13131758"/>
    <m/>
    <n v="28067497777"/>
    <n v="0.52013"/>
    <n v="14598748"/>
    <m/>
    <n v="370378242"/>
    <n v="0.013372446240554524"/>
    <n v="0.046009999999999995"/>
    <n v="0.09704294271492449"/>
    <n v="1466990"/>
    <n v="0.11171314609970728"/>
  </r>
  <r>
    <x v="2"/>
    <x v="20"/>
    <s v="Bonds &amp; Interst Funds"/>
    <n v="29830051877"/>
    <n v="0.25304"/>
    <n v="7548196"/>
    <m/>
    <n v="30277388199"/>
    <n v="0.25899"/>
    <n v="7841541"/>
    <m/>
    <n v="447336322"/>
    <n v="0.014996163058801509"/>
    <n v="0.005950000000000011"/>
    <n v="0.023514068921909624"/>
    <n v="293345"/>
    <n v="0.03886292830763801"/>
  </r>
  <r>
    <x v="2"/>
    <x v="20"/>
    <s v="Tort Liability"/>
    <n v="27697119535"/>
    <n v="0.01383"/>
    <n v="383051"/>
    <m/>
    <n v="28067497777"/>
    <n v="0.01416"/>
    <n v="397436"/>
    <m/>
    <n v="370378242"/>
    <n v="0.013372446240554524"/>
    <n v="0.00033000000000000043"/>
    <n v="0.02386117136659439"/>
    <n v="14385"/>
    <n v="0.03755374610691527"/>
  </r>
  <r>
    <x v="2"/>
    <x v="20"/>
    <s v="Equipment Replacement"/>
    <n v="27697119535"/>
    <n v="0.09"/>
    <n v="2492741"/>
    <m/>
    <n v="28067497777"/>
    <n v="0.09"/>
    <n v="2526075"/>
    <m/>
    <n v="370378242"/>
    <n v="0.013372446240554524"/>
    <n v="0"/>
    <n v="0"/>
    <n v="33334"/>
    <n v="0.013372428182470622"/>
  </r>
  <r>
    <x v="2"/>
    <x v="20"/>
    <s v="General"/>
    <n v="27697119535"/>
    <n v="0.2025"/>
    <n v="5608667"/>
    <m/>
    <n v="28067497777"/>
    <n v="0.2025"/>
    <n v="5683668"/>
    <m/>
    <n v="370378242"/>
    <n v="0.013372446240554524"/>
    <n v="0"/>
    <n v="0"/>
    <n v="75001"/>
    <n v="0.013372339630789277"/>
  </r>
  <r>
    <x v="2"/>
    <x v="20"/>
    <s v="Plant Funds"/>
    <n v="27697119535"/>
    <n v="0.2025"/>
    <n v="5608667"/>
    <m/>
    <n v="28067497777"/>
    <n v="0.2025"/>
    <n v="5683668"/>
    <m/>
    <n v="370378242"/>
    <n v="0.013372446240554524"/>
    <n v="0"/>
    <n v="0"/>
    <n v="75001"/>
    <n v="0.013372339630789277"/>
  </r>
  <r>
    <x v="2"/>
    <x v="20"/>
    <s v="Unemployment Compensation"/>
    <n v="27697119535"/>
    <n v="0.00265"/>
    <n v="73397"/>
    <m/>
    <n v="28067497777"/>
    <n v="0.00262"/>
    <n v="73537"/>
    <m/>
    <n v="370378242"/>
    <n v="0.013372446240554524"/>
    <n v="-3.000000000000008E-05"/>
    <n v="-0.011320754716981163"/>
    <n v="140"/>
    <n v="0.0019074349087837377"/>
  </r>
  <r>
    <x v="2"/>
    <x v="20"/>
    <s v="Early Retirement"/>
    <n v="27697119535"/>
    <n v="0.10598"/>
    <n v="2935341"/>
    <m/>
    <n v="28067497777"/>
    <n v="0.1046"/>
    <n v="2935860"/>
    <m/>
    <n v="370378242"/>
    <n v="0.013372446240554524"/>
    <n v="-0.0013800000000000062"/>
    <n v="-0.013021324778260106"/>
    <n v="519"/>
    <n v="0.00017681080324228089"/>
  </r>
  <r>
    <x v="3"/>
    <x v="21"/>
    <s v="Debt Service"/>
    <n v="2491321057"/>
    <n v="1.03044"/>
    <n v="2567157"/>
    <m/>
    <n v="2674347525"/>
    <n v="0.90551"/>
    <n v="2421648"/>
    <m/>
    <n v="183026468"/>
    <n v="0.07346562880193246"/>
    <n v="-0.12492999999999999"/>
    <n v="-0.12123947051744884"/>
    <n v="-145509"/>
    <n v="-0.056680989904396184"/>
  </r>
  <r>
    <x v="3"/>
    <x v="22"/>
    <s v="General Basis"/>
    <n v="2400812605"/>
    <n v="4.15071"/>
    <n v="9965077"/>
    <m/>
    <n v="2581230211"/>
    <n v="4.01118"/>
    <n v="10353779"/>
    <m/>
    <n v="180417606"/>
    <n v="0.0751485582940781"/>
    <n v="-0.1395299999999997"/>
    <n v="-0.03361593558692361"/>
    <n v="388702"/>
    <n v="0.039006422127997604"/>
  </r>
  <r>
    <x v="3"/>
    <x v="23"/>
    <s v="General Supplemental"/>
    <n v="2400812605"/>
    <n v="2.87259"/>
    <n v="6896550"/>
    <m/>
    <n v="2581230211"/>
    <n v="2.85"/>
    <n v="7356506"/>
    <m/>
    <n v="180417606"/>
    <n v="0.0751485582940781"/>
    <n v="-0.02259000000000011"/>
    <n v="-0.007863983373889107"/>
    <n v="459956"/>
    <n v="0.06669363667340916"/>
  </r>
  <r>
    <x v="3"/>
    <x v="24"/>
    <s v="Pioneer Cemetery"/>
    <n v="2400812605"/>
    <n v="0.03925"/>
    <n v="94232"/>
    <m/>
    <n v="2581230211"/>
    <n v="0.03182"/>
    <n v="82135"/>
    <m/>
    <n v="180417606"/>
    <n v="0.0751485582940781"/>
    <n v="-0.007429999999999999"/>
    <n v="-0.1892993630573248"/>
    <n v="-12097"/>
    <n v="-0.1283746498004924"/>
  </r>
  <r>
    <x v="3"/>
    <x v="25"/>
    <s v="Rural Basic"/>
    <n v="910526137"/>
    <n v="2.62"/>
    <n v="2385578"/>
    <m/>
    <n v="1041667521"/>
    <n v="2.43"/>
    <n v="2531252"/>
    <m/>
    <n v="131141384"/>
    <n v="0.14402813787650776"/>
    <n v="-0.18999999999999995"/>
    <n v="-0.07251908396946563"/>
    <n v="145674"/>
    <n v="0.06106444643604191"/>
  </r>
  <r>
    <x v="4"/>
    <x v="26"/>
    <s v="Assessment Expenses"/>
    <n v="2400812605"/>
    <n v="0.36938"/>
    <n v="886812"/>
    <m/>
    <n v="2581230211"/>
    <n v="0.3563"/>
    <n v="919692"/>
    <m/>
    <n v="180417606"/>
    <n v="0.0751485582940781"/>
    <n v="-0.01307999999999998"/>
    <n v="-0.035410688180193786"/>
    <n v="32880"/>
    <n v="0.03707662954493173"/>
  </r>
  <r>
    <x v="5"/>
    <x v="27"/>
    <s v="Management"/>
    <n v="197563543"/>
    <n v="1.10985"/>
    <n v="219266"/>
    <m/>
    <n v="222346285"/>
    <n v="2.19915"/>
    <n v="488973"/>
    <m/>
    <n v="24782742"/>
    <n v="0.12544187871747167"/>
    <n v="1.0893"/>
    <n v="0.9814839843222056"/>
    <n v="269707"/>
    <n v="1.2300447857853019"/>
  </r>
  <r>
    <x v="5"/>
    <x v="27"/>
    <s v="Voted Physical Plant &amp; Equipment"/>
    <n v="197563543"/>
    <n v="0.67"/>
    <n v="132368"/>
    <m/>
    <n v="222346285"/>
    <n v="0.67"/>
    <n v="148972"/>
    <m/>
    <n v="24782742"/>
    <n v="0.12544187871747167"/>
    <n v="0"/>
    <n v="0"/>
    <n v="16604"/>
    <n v="0.1254381723679439"/>
  </r>
  <r>
    <x v="5"/>
    <x v="27"/>
    <s v="Regular Physical Plant and Equipment"/>
    <n v="197563543"/>
    <n v="0.33"/>
    <n v="65196"/>
    <m/>
    <n v="222346285"/>
    <n v="0.33"/>
    <n v="73374"/>
    <m/>
    <n v="24782742"/>
    <n v="0.12544187871747167"/>
    <n v="0"/>
    <n v="0"/>
    <n v="8178"/>
    <n v="0.12543714338302964"/>
  </r>
  <r>
    <x v="5"/>
    <x v="27"/>
    <s v="Instructional Support"/>
    <n v="197563543"/>
    <n v="0.4696"/>
    <n v="92776"/>
    <m/>
    <n v="222346285"/>
    <n v="0.45014"/>
    <n v="100087"/>
    <m/>
    <n v="24782742"/>
    <n v="0.12544187871747167"/>
    <n v="-0.019460000000000033"/>
    <n v="-0.041439522998296494"/>
    <n v="7311"/>
    <n v="0.07880270759679227"/>
  </r>
  <r>
    <x v="5"/>
    <x v="27"/>
    <s v="General"/>
    <n v="197563543"/>
    <n v="10.31238"/>
    <n v="2037350"/>
    <m/>
    <n v="222346285"/>
    <n v="8.11514"/>
    <n v="1804371"/>
    <m/>
    <n v="24782742"/>
    <n v="0.12544187871747167"/>
    <n v="-2.197239999999999"/>
    <n v="-0.21306817630847574"/>
    <n v="-232979"/>
    <n v="-0.11435394016737428"/>
  </r>
  <r>
    <x v="5"/>
    <x v="4"/>
    <s v="Management"/>
    <n v="319745059"/>
    <n v="0.58555"/>
    <n v="187227"/>
    <m/>
    <n v="342878384"/>
    <n v="0.86755"/>
    <n v="297464"/>
    <m/>
    <n v="23133325"/>
    <n v="0.07234928061859433"/>
    <n v="0.28200000000000003"/>
    <n v="0.4815984971394416"/>
    <n v="110237"/>
    <n v="0.5887879419100878"/>
  </r>
  <r>
    <x v="5"/>
    <x v="4"/>
    <s v="General"/>
    <n v="319745059"/>
    <n v="10.45136"/>
    <n v="3341771"/>
    <m/>
    <n v="342878384"/>
    <n v="11.44866"/>
    <n v="3925498"/>
    <m/>
    <n v="23133325"/>
    <n v="0.07234928061859433"/>
    <n v="0.997300000000001"/>
    <n v="0.09542298801304337"/>
    <n v="583727"/>
    <n v="0.17467594278602575"/>
  </r>
  <r>
    <x v="5"/>
    <x v="4"/>
    <s v="Regular Physical Plant and Equipment"/>
    <n v="324361188"/>
    <n v="0.33"/>
    <n v="107039"/>
    <m/>
    <n v="349084869"/>
    <n v="0.33"/>
    <n v="115198"/>
    <m/>
    <n v="24723681"/>
    <n v="0.0762226860508354"/>
    <n v="0"/>
    <n v="0"/>
    <n v="8159"/>
    <n v="0.0762245536673549"/>
  </r>
  <r>
    <x v="5"/>
    <x v="4"/>
    <s v="Instructional Support"/>
    <n v="324361188"/>
    <n v="1.33148"/>
    <n v="431880"/>
    <m/>
    <n v="349084869"/>
    <n v="1.30648"/>
    <n v="456072"/>
    <m/>
    <n v="24723681"/>
    <n v="0.0762226860508354"/>
    <n v="-0.02499999999999991"/>
    <n v="-0.018776098777300382"/>
    <n v="24192"/>
    <n v="0.056015559877743815"/>
  </r>
  <r>
    <x v="5"/>
    <x v="4"/>
    <s v="Debt Service"/>
    <n v="324361188"/>
    <n v="2.37796"/>
    <n v="771318"/>
    <m/>
    <n v="349084869"/>
    <n v="2.21689"/>
    <n v="773883"/>
    <m/>
    <n v="24723681"/>
    <n v="0.0762226860508354"/>
    <n v="-0.16107000000000005"/>
    <n v="-0.06773452875574024"/>
    <n v="2565"/>
    <n v="0.0033254766516534035"/>
  </r>
  <r>
    <x v="5"/>
    <x v="4"/>
    <s v="Voted Physical Plant &amp; Equipment"/>
    <n v="324361188"/>
    <n v="0.75"/>
    <n v="243271"/>
    <m/>
    <n v="349084869"/>
    <n v="0.65"/>
    <n v="226905"/>
    <m/>
    <n v="24723681"/>
    <n v="0.0762226860508354"/>
    <n v="-0.09999999999999998"/>
    <n v="-0.1333333333333333"/>
    <n v="-16366"/>
    <n v="-0.06727476764595862"/>
  </r>
  <r>
    <x v="5"/>
    <x v="28"/>
    <s v="Management"/>
    <n v="568382527"/>
    <n v="0.86442"/>
    <n v="491321"/>
    <m/>
    <n v="651093825"/>
    <n v="1.02121"/>
    <n v="664904"/>
    <m/>
    <n v="82711298"/>
    <n v="0.14552047973142565"/>
    <n v="0.15678999999999998"/>
    <n v="0.18138173573031627"/>
    <n v="173583"/>
    <n v="0.3532985563409665"/>
  </r>
  <r>
    <x v="5"/>
    <x v="28"/>
    <s v="Regular Physical Plant and Equipment"/>
    <n v="645100860"/>
    <n v="0.33"/>
    <n v="212883"/>
    <m/>
    <n v="728473735"/>
    <n v="0.33"/>
    <n v="240396"/>
    <m/>
    <n v="83372875"/>
    <n v="0.12924006177886663"/>
    <n v="0"/>
    <n v="0"/>
    <n v="27513"/>
    <n v="0.12924000507320924"/>
  </r>
  <r>
    <x v="5"/>
    <x v="28"/>
    <s v="Voted Physical Plant &amp; Equipment"/>
    <n v="645100860"/>
    <n v="0.67"/>
    <n v="432218"/>
    <m/>
    <n v="728473735"/>
    <n v="0.67"/>
    <n v="488077"/>
    <m/>
    <n v="83372875"/>
    <n v="0.12924006177886663"/>
    <n v="0"/>
    <n v="0"/>
    <n v="55859"/>
    <n v="0.12923802340485588"/>
  </r>
  <r>
    <x v="5"/>
    <x v="28"/>
    <s v="General"/>
    <n v="568382527"/>
    <n v="10.193"/>
    <n v="5793523"/>
    <m/>
    <n v="651093825"/>
    <n v="10.0782"/>
    <n v="6561854"/>
    <m/>
    <n v="82711298"/>
    <n v="0.14552047973142565"/>
    <n v="-0.1147999999999989"/>
    <n v="-0.0112626312175021"/>
    <n v="768331"/>
    <n v="0.13261896086370936"/>
  </r>
  <r>
    <x v="5"/>
    <x v="28"/>
    <s v="Debt Service"/>
    <n v="645100860"/>
    <n v="1.57328"/>
    <n v="1014924"/>
    <m/>
    <n v="728473735"/>
    <n v="1.4053"/>
    <n v="1023724"/>
    <m/>
    <n v="83372875"/>
    <n v="0.12924006177886663"/>
    <n v="-0.16798000000000002"/>
    <n v="-0.10677056849384726"/>
    <n v="8800"/>
    <n v="0.008670599966105837"/>
  </r>
  <r>
    <x v="5"/>
    <x v="28"/>
    <s v="Instructional Support"/>
    <n v="645100860"/>
    <n v="0.0843"/>
    <n v="54382"/>
    <m/>
    <n v="728473735"/>
    <n v="0.0184"/>
    <n v="13404"/>
    <m/>
    <n v="83372875"/>
    <n v="0.12924006177886663"/>
    <n v="-0.0659"/>
    <n v="-0.7817319098457889"/>
    <n v="-40978"/>
    <n v="-0.7535213857526387"/>
  </r>
  <r>
    <x v="5"/>
    <x v="6"/>
    <s v="General"/>
    <n v="866077383"/>
    <n v="9.62693"/>
    <n v="8337666"/>
    <m/>
    <n v="854160937"/>
    <n v="9.5143"/>
    <n v="8126743"/>
    <m/>
    <n v="-11916446"/>
    <n v="-0.01375910078464663"/>
    <n v="-0.11262999999999934"/>
    <n v="-0.011699472209728267"/>
    <n v="-210923"/>
    <n v="-0.025297607268029206"/>
  </r>
  <r>
    <x v="5"/>
    <x v="6"/>
    <s v="Debt Service"/>
    <n v="875251373"/>
    <n v="2.7"/>
    <n v="2363179"/>
    <m/>
    <n v="863691856"/>
    <n v="2.69546"/>
    <n v="2328047"/>
    <m/>
    <n v="-11559517"/>
    <n v="-0.013207082395516562"/>
    <n v="-0.0045399999999999885"/>
    <n v="-0.0016814814814814772"/>
    <n v="-35132"/>
    <n v="-0.0148664151128628"/>
  </r>
  <r>
    <x v="5"/>
    <x v="6"/>
    <s v="Instructional Support"/>
    <n v="875251373"/>
    <n v="1.08757"/>
    <n v="951897"/>
    <m/>
    <n v="863691856"/>
    <n v="1.08591"/>
    <n v="937892"/>
    <m/>
    <n v="-11559517"/>
    <n v="-0.013207082395516562"/>
    <n v="-0.0016599999999999948"/>
    <n v="-0.001526338534531106"/>
    <n v="-14005"/>
    <n v="-0.014712726271855043"/>
  </r>
  <r>
    <x v="5"/>
    <x v="6"/>
    <s v="Management"/>
    <n v="866077383"/>
    <n v="1.08105"/>
    <n v="936273"/>
    <m/>
    <n v="854160937"/>
    <n v="1.08066"/>
    <n v="923058"/>
    <m/>
    <n v="-11916446"/>
    <n v="-0.01375910078464663"/>
    <n v="-0.0003900000000001125"/>
    <n v="-0.00036076037186079504"/>
    <n v="-13215"/>
    <n v="-0.014114473022291575"/>
  </r>
  <r>
    <x v="5"/>
    <x v="6"/>
    <s v="Voted Physical Plant &amp; Equipment"/>
    <n v="875251373"/>
    <n v="0.75"/>
    <n v="656439"/>
    <m/>
    <n v="863691856"/>
    <n v="0.75"/>
    <n v="647769"/>
    <m/>
    <n v="-11559517"/>
    <n v="-0.013207082395516562"/>
    <n v="0"/>
    <n v="0"/>
    <n v="-8670"/>
    <n v="-0.01320762477549323"/>
  </r>
  <r>
    <x v="5"/>
    <x v="6"/>
    <s v="Regular Physical Plant and Equipment"/>
    <n v="875251373"/>
    <n v="0.33"/>
    <n v="288833"/>
    <m/>
    <n v="863691856"/>
    <n v="0.33"/>
    <n v="285018"/>
    <m/>
    <n v="-11559517"/>
    <n v="-0.013207082395516562"/>
    <n v="0"/>
    <n v="0"/>
    <n v="-3815"/>
    <n v="-0.013208324533553991"/>
  </r>
  <r>
    <x v="5"/>
    <x v="29"/>
    <s v="Management"/>
    <n v="99060243"/>
    <n v="0.69404"/>
    <n v="68752"/>
    <m/>
    <n v="111378361"/>
    <n v="1.22821"/>
    <n v="136796"/>
    <m/>
    <n v="12318118"/>
    <n v="0.12434976562696298"/>
    <n v="0.53417"/>
    <n v="0.769653045933952"/>
    <n v="68044"/>
    <n v="0.9897021177565744"/>
  </r>
  <r>
    <x v="5"/>
    <x v="29"/>
    <s v="General"/>
    <n v="99060243"/>
    <n v="9.79658"/>
    <n v="970452"/>
    <m/>
    <n v="111378361"/>
    <n v="10.741"/>
    <n v="1196315"/>
    <m/>
    <n v="12318118"/>
    <n v="0.12434976562696298"/>
    <n v="0.9444199999999991"/>
    <n v="0.09640303044531857"/>
    <n v="225863"/>
    <n v="0.23274000156628044"/>
  </r>
  <r>
    <x v="5"/>
    <x v="29"/>
    <s v="Voted Physical Plant &amp; Equipment"/>
    <n v="99060243"/>
    <n v="0.67"/>
    <n v="66370"/>
    <m/>
    <n v="111378361"/>
    <n v="0.67"/>
    <n v="74624"/>
    <m/>
    <n v="12318118"/>
    <n v="0.12434976562696298"/>
    <n v="0"/>
    <n v="0"/>
    <n v="8254"/>
    <n v="0.12436341720656924"/>
  </r>
  <r>
    <x v="5"/>
    <x v="29"/>
    <s v="Regular Physical Plant and Equipment"/>
    <n v="99060243"/>
    <n v="0.33"/>
    <n v="32690"/>
    <m/>
    <n v="111378361"/>
    <n v="0.33"/>
    <n v="36755"/>
    <m/>
    <n v="12318118"/>
    <n v="0.12434976562696298"/>
    <n v="0"/>
    <n v="0"/>
    <n v="4065"/>
    <n v="0.12434995411440808"/>
  </r>
  <r>
    <x v="5"/>
    <x v="29"/>
    <s v="Instructional Support"/>
    <n v="99060243"/>
    <n v="0.50176"/>
    <n v="49704"/>
    <m/>
    <n v="111378361"/>
    <n v="0.48517"/>
    <n v="54037"/>
    <m/>
    <n v="12318118"/>
    <n v="0.12434976562696298"/>
    <n v="-0.016589999999999994"/>
    <n v="-0.03306361607142856"/>
    <n v="4333"/>
    <n v="0.0871760824078545"/>
  </r>
  <r>
    <x v="5"/>
    <x v="30"/>
    <s v="Management"/>
    <n v="270449802"/>
    <n v="1.90026"/>
    <n v="513925"/>
    <m/>
    <n v="277667364"/>
    <n v="1.95139"/>
    <n v="541837"/>
    <m/>
    <n v="7217562"/>
    <n v="0.02668725192854828"/>
    <n v="0.0511299999999999"/>
    <n v="0.026906844326565784"/>
    <n v="27912"/>
    <n v="0.05431142676460573"/>
  </r>
  <r>
    <x v="5"/>
    <x v="30"/>
    <s v="General"/>
    <n v="270449802"/>
    <n v="7.72991"/>
    <n v="2090553"/>
    <m/>
    <n v="277667364"/>
    <n v="7.7582"/>
    <n v="2154199"/>
    <m/>
    <n v="7217562"/>
    <n v="0.02668725192854828"/>
    <n v="0.02829000000000015"/>
    <n v="0.0036598097519893696"/>
    <n v="63646"/>
    <n v="0.03044457614803356"/>
  </r>
  <r>
    <x v="5"/>
    <x v="30"/>
    <s v="Regular Physical Plant and Equipment"/>
    <n v="270449802"/>
    <n v="0.33"/>
    <n v="89248"/>
    <m/>
    <n v="277667364"/>
    <n v="0.33"/>
    <n v="91630"/>
    <m/>
    <n v="7217562"/>
    <n v="0.02668725192854828"/>
    <n v="0"/>
    <n v="0"/>
    <n v="2382"/>
    <n v="0.02668967371817856"/>
  </r>
  <r>
    <x v="5"/>
    <x v="30"/>
    <s v="Voted Physical Plant &amp; Equipment"/>
    <n v="270449802"/>
    <n v="1.34"/>
    <n v="362403"/>
    <m/>
    <n v="277667364"/>
    <n v="1.34"/>
    <n v="372074"/>
    <m/>
    <n v="7217562"/>
    <n v="0.02668725192854828"/>
    <n v="0"/>
    <n v="0"/>
    <n v="9671"/>
    <n v="0.02668576143133473"/>
  </r>
  <r>
    <x v="5"/>
    <x v="30"/>
    <s v="Instructional Support"/>
    <n v="270449802"/>
    <n v="0.70484"/>
    <n v="190624"/>
    <m/>
    <n v="277667364"/>
    <n v="0.67986"/>
    <n v="188775"/>
    <m/>
    <n v="7217562"/>
    <n v="0.02668725192854828"/>
    <n v="-0.024980000000000002"/>
    <n v="-0.035440667385505935"/>
    <n v="-1849"/>
    <n v="-0.009699723014940407"/>
  </r>
  <r>
    <x v="5"/>
    <x v="30"/>
    <s v="Debt Service"/>
    <n v="270449802"/>
    <n v="2.6033"/>
    <n v="704062"/>
    <m/>
    <n v="277667364"/>
    <n v="2.39932"/>
    <n v="666213"/>
    <m/>
    <n v="7217562"/>
    <n v="0.02668725192854828"/>
    <n v="-0.20398000000000005"/>
    <n v="-0.07835439634310301"/>
    <n v="-37849"/>
    <n v="-0.0537580497172124"/>
  </r>
  <r>
    <x v="5"/>
    <x v="15"/>
    <s v="Instructional Support"/>
    <n v="450338157"/>
    <n v="0.10277"/>
    <n v="46281"/>
    <m/>
    <n v="446984391"/>
    <n v="0.04423"/>
    <n v="19770"/>
    <m/>
    <n v="-3353766"/>
    <n v="-0.0074472170476107356"/>
    <n v="-0.05854"/>
    <n v="-0.5696214848691252"/>
    <n v="-26511"/>
    <n v="-0.5728268619952032"/>
  </r>
  <r>
    <x v="5"/>
    <x v="15"/>
    <s v="General"/>
    <n v="427406243"/>
    <n v="10.16112"/>
    <n v="4342926"/>
    <m/>
    <n v="424212481"/>
    <n v="9.82415"/>
    <n v="4167527"/>
    <m/>
    <n v="-3193762"/>
    <n v="-0.007472427116606249"/>
    <n v="-0.3369700000000009"/>
    <n v="-0.03316268285385871"/>
    <n v="-175399"/>
    <n v="-0.04038728728051088"/>
  </r>
  <r>
    <x v="5"/>
    <x v="15"/>
    <s v="Voted Physical Plant &amp; Equipment"/>
    <n v="450338157"/>
    <n v="1"/>
    <n v="450338"/>
    <m/>
    <n v="446984391"/>
    <n v="1"/>
    <n v="446984"/>
    <m/>
    <n v="-3353766"/>
    <n v="-0.0074472170476107356"/>
    <n v="0"/>
    <n v="0"/>
    <n v="-3354"/>
    <n v="-0.0074477392536272755"/>
  </r>
  <r>
    <x v="5"/>
    <x v="15"/>
    <s v="Regular Physical Plant and Equipment"/>
    <n v="450338157"/>
    <n v="0.33"/>
    <n v="148612"/>
    <m/>
    <n v="446984391"/>
    <n v="0.33"/>
    <n v="147505"/>
    <m/>
    <n v="-3353766"/>
    <n v="-0.0074472170476107356"/>
    <n v="0"/>
    <n v="0"/>
    <n v="-1107"/>
    <n v="-0.007448927408284661"/>
  </r>
  <r>
    <x v="5"/>
    <x v="15"/>
    <s v="Management"/>
    <n v="427406243"/>
    <n v="1.40543"/>
    <n v="600690"/>
    <m/>
    <n v="424212481"/>
    <n v="1.79578"/>
    <n v="761792"/>
    <m/>
    <n v="-3193762"/>
    <n v="-0.007472427116606249"/>
    <n v="0.39035"/>
    <n v="0.27774417793842454"/>
    <n v="161102"/>
    <n v="0.2681949091877674"/>
  </r>
  <r>
    <x v="5"/>
    <x v="31"/>
    <s v="Management"/>
    <n v="283412060"/>
    <n v="1.20258"/>
    <n v="340826"/>
    <m/>
    <n v="291732543"/>
    <n v="1.2862"/>
    <n v="375226"/>
    <m/>
    <n v="8320483"/>
    <n v="0.029358253138557337"/>
    <n v="0.08362000000000003"/>
    <n v="0.06953383558682169"/>
    <n v="34400"/>
    <n v="0.10093126698080546"/>
  </r>
  <r>
    <x v="5"/>
    <x v="31"/>
    <s v="Debt Service"/>
    <n v="283908788"/>
    <n v="4.05"/>
    <n v="1149831"/>
    <m/>
    <n v="292042162"/>
    <n v="4.05"/>
    <n v="1182771"/>
    <m/>
    <n v="8133374"/>
    <n v="0.028647841644126915"/>
    <n v="0"/>
    <n v="0"/>
    <n v="32940"/>
    <n v="0.02864768822548705"/>
  </r>
  <r>
    <x v="5"/>
    <x v="31"/>
    <s v="Regular Physical Plant and Equipment"/>
    <n v="283908788"/>
    <n v="0.33"/>
    <n v="93690"/>
    <m/>
    <n v="292042162"/>
    <n v="0.33"/>
    <n v="96374"/>
    <m/>
    <n v="8133374"/>
    <n v="0.028647841644126915"/>
    <n v="0"/>
    <n v="0"/>
    <n v="2684"/>
    <n v="0.028647667840751415"/>
  </r>
  <r>
    <x v="5"/>
    <x v="31"/>
    <s v="Voted Physical Plant &amp; Equipment"/>
    <n v="283908788"/>
    <n v="0.57533"/>
    <n v="163341"/>
    <m/>
    <n v="292042162"/>
    <n v="0.5752"/>
    <n v="167983"/>
    <m/>
    <n v="8133374"/>
    <n v="0.028647841644126915"/>
    <n v="-0.00012999999999996348"/>
    <n v="-0.0002259572766933125"/>
    <n v="4642"/>
    <n v="0.02841907420672091"/>
  </r>
  <r>
    <x v="5"/>
    <x v="31"/>
    <s v="General"/>
    <n v="283412060"/>
    <n v="7.72023"/>
    <n v="2188006"/>
    <m/>
    <n v="291732543"/>
    <n v="7.66325"/>
    <n v="2235619"/>
    <m/>
    <n v="8320483"/>
    <n v="0.029358253138557337"/>
    <n v="-0.05698000000000025"/>
    <n v="-0.007380609126930189"/>
    <n v="47613"/>
    <n v="0.021760909247963672"/>
  </r>
  <r>
    <x v="5"/>
    <x v="31"/>
    <s v="Instructional Support"/>
    <n v="283908788"/>
    <n v="0.03897"/>
    <n v="11064"/>
    <m/>
    <n v="292042162"/>
    <n v="0.02627"/>
    <n v="7672"/>
    <m/>
    <n v="8133374"/>
    <n v="0.028647841644126915"/>
    <n v="-0.012699999999999996"/>
    <n v="-0.3258917115730048"/>
    <n v="-3392"/>
    <n v="-0.3065798987707881"/>
  </r>
  <r>
    <x v="5"/>
    <x v="32"/>
    <s v="Management"/>
    <n v="232002706"/>
    <n v="0.42591"/>
    <n v="98812"/>
    <m/>
    <n v="0"/>
    <n v="0"/>
    <n v="0"/>
    <m/>
    <n v="-232002706"/>
    <n v="-1"/>
    <n v="-0.42591"/>
    <n v="-1"/>
    <n v="-98812"/>
    <n v="-1"/>
  </r>
  <r>
    <x v="5"/>
    <x v="32"/>
    <s v="General"/>
    <n v="232002706"/>
    <n v="11.14528"/>
    <n v="2585735"/>
    <m/>
    <n v="266504836"/>
    <n v="11.43312"/>
    <n v="3046982"/>
    <m/>
    <n v="34502130"/>
    <n v="0.14871434301287847"/>
    <n v="0.287840000000001"/>
    <n v="0.02582617933331428"/>
    <n v="461247"/>
    <n v="0.17838138865738368"/>
  </r>
  <r>
    <x v="5"/>
    <x v="32"/>
    <s v="Regular Physical Plant and Equipment"/>
    <n v="232002706"/>
    <n v="0.33"/>
    <n v="76561"/>
    <m/>
    <n v="266504836"/>
    <n v="0.33"/>
    <n v="87947"/>
    <m/>
    <n v="34502130"/>
    <n v="0.14871434301287847"/>
    <n v="0"/>
    <n v="0"/>
    <n v="11386"/>
    <n v="0.14871801569989943"/>
  </r>
  <r>
    <x v="5"/>
    <x v="32"/>
    <s v="Voted Physical Plant &amp; Equipment"/>
    <n v="232002706"/>
    <n v="0.67"/>
    <n v="155442"/>
    <m/>
    <n v="266504836"/>
    <n v="0.67"/>
    <n v="178558"/>
    <m/>
    <n v="34502130"/>
    <n v="0.14871434301287847"/>
    <n v="0"/>
    <n v="0"/>
    <n v="23116"/>
    <n v="0.14871141647688527"/>
  </r>
  <r>
    <x v="5"/>
    <x v="32"/>
    <s v="Debt Service"/>
    <n v="232002706"/>
    <n v="2.21382"/>
    <n v="513612"/>
    <m/>
    <n v="266504836"/>
    <n v="1.92188"/>
    <n v="512190"/>
    <m/>
    <n v="34502130"/>
    <n v="0.14871434301287847"/>
    <n v="-0.2919400000000001"/>
    <n v="-0.1318716065443442"/>
    <n v="-1422"/>
    <n v="-0.0027686269012406253"/>
  </r>
  <r>
    <x v="5"/>
    <x v="32"/>
    <s v="Instructional Support"/>
    <n v="232002706"/>
    <n v="0.07616"/>
    <n v="17669"/>
    <m/>
    <n v="266504836"/>
    <n v="0.00613"/>
    <n v="1634"/>
    <m/>
    <n v="34502130"/>
    <n v="0.14871434301287847"/>
    <n v="-0.07003000000000001"/>
    <n v="-0.9195115546218487"/>
    <n v="-16035"/>
    <n v="-0.9075216480842153"/>
  </r>
  <r>
    <x v="6"/>
    <x v="33"/>
    <s v="Brucellosis and Tuberculosis Eradication Fund"/>
    <n v="2400812605"/>
    <n v="0.0024"/>
    <n v="5762"/>
    <m/>
    <n v="2581230211"/>
    <n v="0.0018"/>
    <n v="4646"/>
    <m/>
    <n v="180417606"/>
    <n v="0.0751485582940781"/>
    <n v="-0.0005999999999999998"/>
    <n v="-0.24999999999999994"/>
    <n v="-1116"/>
    <n v="-0.1936827490454703"/>
  </r>
  <r>
    <x v="7"/>
    <x v="34"/>
    <s v="Ambulance Service"/>
    <n v="43572390"/>
    <n v="0.065"/>
    <n v="2832"/>
    <m/>
    <n v="48597986"/>
    <n v="0.065"/>
    <n v="3159"/>
    <m/>
    <n v="5025596"/>
    <n v="0.11533900251971489"/>
    <n v="0"/>
    <n v="0"/>
    <n v="327"/>
    <n v="0.11546610169491525"/>
  </r>
  <r>
    <x v="7"/>
    <x v="34"/>
    <s v="Fire Service"/>
    <n v="43572390"/>
    <n v="0.5425"/>
    <n v="23638"/>
    <m/>
    <n v="48597986"/>
    <n v="0.5425"/>
    <n v="26364"/>
    <m/>
    <n v="5025596"/>
    <n v="0.11533900251971489"/>
    <n v="0"/>
    <n v="0"/>
    <n v="2726"/>
    <n v="0.11532278534562992"/>
  </r>
  <r>
    <x v="7"/>
    <x v="34"/>
    <s v="Non-Owned Cemetery"/>
    <n v="43572390"/>
    <n v="0.0525"/>
    <n v="2288"/>
    <m/>
    <n v="48597986"/>
    <n v="0.0525"/>
    <n v="2551"/>
    <m/>
    <n v="5025596"/>
    <n v="0.11533900251971489"/>
    <n v="0"/>
    <n v="0"/>
    <n v="263"/>
    <n v="0.11494755244755245"/>
  </r>
  <r>
    <x v="7"/>
    <x v="35"/>
    <s v="Owned Cemetery"/>
    <n v="42873581"/>
    <n v="0.13864"/>
    <n v="5944"/>
    <m/>
    <n v="48109025"/>
    <n v="0.13864"/>
    <n v="6670"/>
    <m/>
    <n v="5235444"/>
    <n v="0.12211352254433797"/>
    <n v="0"/>
    <n v="0"/>
    <n v="726"/>
    <n v="0.12213997308209959"/>
  </r>
  <r>
    <x v="7"/>
    <x v="35"/>
    <s v="Fire Service"/>
    <n v="42873581"/>
    <n v="0.48474000000000006"/>
    <n v="20782"/>
    <m/>
    <n v="48109025"/>
    <n v="0.48474000000000006"/>
    <n v="23320"/>
    <m/>
    <n v="5235444"/>
    <n v="0.12211352254433797"/>
    <n v="0"/>
    <n v="0"/>
    <n v="2538"/>
    <n v="0.12212491579251275"/>
  </r>
  <r>
    <x v="7"/>
    <x v="35"/>
    <s v="Ambulance Service"/>
    <n v="42873581"/>
    <n v="0.08424999999999999"/>
    <n v="3612"/>
    <m/>
    <n v="48109025"/>
    <n v="0.08424999999999999"/>
    <n v="4053"/>
    <m/>
    <n v="5235444"/>
    <n v="0.12211352254433797"/>
    <n v="0"/>
    <n v="0"/>
    <n v="441"/>
    <n v="0.12209302325581395"/>
  </r>
  <r>
    <x v="7"/>
    <x v="35"/>
    <s v="Ambulance Reserve"/>
    <n v="42873581"/>
    <n v="0.0385"/>
    <n v="1651"/>
    <m/>
    <n v="48109025"/>
    <n v="0.0385"/>
    <n v="1852"/>
    <m/>
    <n v="5235444"/>
    <n v="0.12211352254433797"/>
    <n v="0"/>
    <n v="0"/>
    <n v="201"/>
    <n v="0.12174439733494852"/>
  </r>
  <r>
    <x v="7"/>
    <x v="4"/>
    <s v="Fire Service &amp; Reserve"/>
    <n v="18949966"/>
    <n v="0.35368"/>
    <n v="6703"/>
    <m/>
    <n v="21148854"/>
    <n v="0.35368"/>
    <n v="7480"/>
    <m/>
    <n v="2198888"/>
    <n v="0.11603651426076438"/>
    <n v="0"/>
    <n v="0"/>
    <n v="777"/>
    <n v="0.1159182455616888"/>
  </r>
  <r>
    <x v="7"/>
    <x v="4"/>
    <s v="Ambulance Service"/>
    <n v="18949966"/>
    <n v="0.03353"/>
    <n v="635"/>
    <m/>
    <n v="21148854"/>
    <n v="0.03051"/>
    <n v="645"/>
    <m/>
    <n v="2198888"/>
    <n v="0.11603651426076438"/>
    <n v="-0.0030199999999999984"/>
    <n v="-0.09006859528780192"/>
    <n v="10"/>
    <n v="0.015748031496062992"/>
  </r>
  <r>
    <x v="7"/>
    <x v="4"/>
    <s v="Owned Cemetery"/>
    <n v="18949966"/>
    <n v="0.1103"/>
    <n v="2090"/>
    <m/>
    <n v="21148854"/>
    <n v="0.10039"/>
    <n v="2123"/>
    <m/>
    <n v="2198888"/>
    <n v="0.11603651426076438"/>
    <n v="-0.009910000000000002"/>
    <n v="-0.08984587488667273"/>
    <n v="33"/>
    <n v="0.015789473684210527"/>
  </r>
  <r>
    <x v="7"/>
    <x v="36"/>
    <s v="Fire Service"/>
    <n v="59330711"/>
    <n v="0.37874"/>
    <n v="22471"/>
    <m/>
    <n v="67603516"/>
    <n v="0.37874"/>
    <n v="25604"/>
    <m/>
    <n v="8272805"/>
    <n v="0.13943546033014842"/>
    <n v="0"/>
    <n v="0"/>
    <n v="3133"/>
    <n v="0.13942414667794045"/>
  </r>
  <r>
    <x v="7"/>
    <x v="36"/>
    <s v="Non-Owned Cemetery"/>
    <n v="59330711"/>
    <n v="0.0675"/>
    <n v="4005"/>
    <m/>
    <n v="67603516"/>
    <n v="0.0675"/>
    <n v="4563"/>
    <m/>
    <n v="8272805"/>
    <n v="0.13943546033014842"/>
    <n v="0"/>
    <n v="0"/>
    <n v="558"/>
    <n v="0.1393258426966292"/>
  </r>
  <r>
    <x v="7"/>
    <x v="36"/>
    <s v="Ambulance Reserve"/>
    <n v="59330711"/>
    <n v="0.06"/>
    <n v="3560"/>
    <m/>
    <n v="67603516"/>
    <n v="0.06"/>
    <n v="4056"/>
    <m/>
    <n v="8272805"/>
    <n v="0.13943546033014842"/>
    <n v="0"/>
    <n v="0"/>
    <n v="496"/>
    <n v="0.1393258426966292"/>
  </r>
  <r>
    <x v="7"/>
    <x v="36"/>
    <s v="Ambulance Service"/>
    <n v="59330711"/>
    <n v="0.07033"/>
    <n v="4173"/>
    <m/>
    <n v="67603516"/>
    <n v="0.06225"/>
    <n v="4208"/>
    <m/>
    <n v="8272805"/>
    <n v="0.13943546033014842"/>
    <n v="-0.008080000000000004"/>
    <n v="-0.11488696146736817"/>
    <n v="35"/>
    <n v="0.008387251377905584"/>
  </r>
  <r>
    <x v="7"/>
    <x v="37"/>
    <s v="Fire Service"/>
    <n v="23994582"/>
    <n v="0.48719"/>
    <n v="11690"/>
    <m/>
    <n v="27345680"/>
    <n v="0.48719"/>
    <n v="13323"/>
    <m/>
    <n v="3351098"/>
    <n v="0.13966061171642832"/>
    <n v="0"/>
    <n v="0"/>
    <n v="1633"/>
    <n v="0.13969204448246364"/>
  </r>
  <r>
    <x v="7"/>
    <x v="37"/>
    <s v="Ambulance Service"/>
    <n v="23994582"/>
    <n v="0.12031"/>
    <n v="2887"/>
    <m/>
    <n v="27345680"/>
    <n v="0.12031"/>
    <n v="3290"/>
    <m/>
    <n v="3351098"/>
    <n v="0.13966061171642832"/>
    <n v="0"/>
    <n v="0"/>
    <n v="403"/>
    <n v="0.13959127121579495"/>
  </r>
  <r>
    <x v="7"/>
    <x v="37"/>
    <s v="Non-Owned Cemetery"/>
    <n v="23994582"/>
    <n v="0.0675"/>
    <n v="1620"/>
    <m/>
    <n v="27345680"/>
    <n v="0.0675"/>
    <n v="1846"/>
    <m/>
    <n v="3351098"/>
    <n v="0.13966061171642832"/>
    <n v="0"/>
    <n v="0"/>
    <n v="226"/>
    <n v="0.13950617283950617"/>
  </r>
  <r>
    <x v="7"/>
    <x v="38"/>
    <s v="Fire Service"/>
    <n v="18314603"/>
    <n v="0.6075"/>
    <n v="11126"/>
    <m/>
    <n v="21324361"/>
    <n v="0.6075"/>
    <n v="12955"/>
    <m/>
    <n v="3009758"/>
    <n v="0.1643365133276435"/>
    <n v="0"/>
    <n v="0"/>
    <n v="1829"/>
    <n v="0.16438971777817724"/>
  </r>
  <r>
    <x v="7"/>
    <x v="38"/>
    <s v="Non-Owned Cemetery"/>
    <n v="18314603"/>
    <n v="0.0675"/>
    <n v="1236"/>
    <m/>
    <n v="21324361"/>
    <n v="0.0675"/>
    <n v="1439"/>
    <m/>
    <n v="3009758"/>
    <n v="0.1643365133276435"/>
    <n v="0"/>
    <n v="0"/>
    <n v="203"/>
    <n v="0.16423948220064724"/>
  </r>
  <r>
    <x v="7"/>
    <x v="9"/>
    <s v="Ambulance Service"/>
    <n v="120181135"/>
    <n v="0.0575"/>
    <n v="6910"/>
    <m/>
    <n v="145771061"/>
    <n v="0.0575"/>
    <n v="8382"/>
    <m/>
    <n v="25589926"/>
    <n v="0.21292797742341174"/>
    <n v="0"/>
    <n v="0"/>
    <n v="1472"/>
    <n v="0.2130246020260492"/>
  </r>
  <r>
    <x v="7"/>
    <x v="9"/>
    <s v="Fire Service Reserve"/>
    <n v="120181135"/>
    <n v="0.1"/>
    <n v="12018"/>
    <m/>
    <n v="145771061"/>
    <n v="0.1"/>
    <n v="14577"/>
    <m/>
    <n v="25589926"/>
    <n v="0.21292797742341174"/>
    <n v="0"/>
    <n v="0"/>
    <n v="2559"/>
    <n v="0.21293060409385922"/>
  </r>
  <r>
    <x v="7"/>
    <x v="9"/>
    <s v="Fire Service"/>
    <n v="120181135"/>
    <n v="0.45"/>
    <n v="54082"/>
    <m/>
    <n v="145771061"/>
    <n v="0.45"/>
    <n v="65597"/>
    <m/>
    <n v="25589926"/>
    <n v="0.21292797742341174"/>
    <n v="0"/>
    <n v="0"/>
    <n v="11515"/>
    <n v="0.21291742169298472"/>
  </r>
  <r>
    <x v="7"/>
    <x v="39"/>
    <s v="Non-Owned Cemetery"/>
    <n v="62119646"/>
    <n v="0.0352"/>
    <n v="2187"/>
    <m/>
    <n v="70080587"/>
    <n v="0.03265"/>
    <n v="2288"/>
    <m/>
    <n v="7960941"/>
    <n v="0.12815496405114737"/>
    <n v="-0.0025500000000000037"/>
    <n v="-0.07244318181818192"/>
    <n v="101"/>
    <n v="0.04618198445358939"/>
  </r>
  <r>
    <x v="7"/>
    <x v="39"/>
    <s v="Fire Service"/>
    <n v="62119646"/>
    <n v="0.24003"/>
    <n v="14911"/>
    <m/>
    <n v="70080587"/>
    <n v="0.21931"/>
    <n v="15369"/>
    <m/>
    <n v="7960941"/>
    <n v="0.12815496405114737"/>
    <n v="-0.02071999999999999"/>
    <n v="-0.08632254301545636"/>
    <n v="458"/>
    <n v="0.030715579102675878"/>
  </r>
  <r>
    <x v="7"/>
    <x v="39"/>
    <s v="Fire Reserve"/>
    <n v="62119646"/>
    <n v="0.032"/>
    <n v="1988"/>
    <m/>
    <n v="70080587"/>
    <n v="0.02839"/>
    <n v="1990"/>
    <m/>
    <n v="7960941"/>
    <n v="0.12815496405114737"/>
    <n v="-0.003610000000000002"/>
    <n v="-0.11281250000000007"/>
    <n v="2"/>
    <n v="0.001006036217303823"/>
  </r>
  <r>
    <x v="7"/>
    <x v="39"/>
    <s v="Ambulance Service"/>
    <n v="62119646"/>
    <n v="0.0412"/>
    <n v="2559"/>
    <m/>
    <n v="70080587"/>
    <n v="0.03655"/>
    <n v="2561"/>
    <m/>
    <n v="7960941"/>
    <n v="0.12815496405114737"/>
    <n v="-0.004650000000000001"/>
    <n v="-0.11286407766990295"/>
    <n v="2"/>
    <n v="0.0007815552950371239"/>
  </r>
  <r>
    <x v="7"/>
    <x v="40"/>
    <s v="Ambulance Service"/>
    <n v="62061701"/>
    <n v="0.19709"/>
    <n v="12232"/>
    <m/>
    <n v="72083643"/>
    <n v="0.17833"/>
    <n v="12855"/>
    <m/>
    <n v="10021942"/>
    <n v="0.16148352105270206"/>
    <n v="-0.01876"/>
    <n v="-0.09518494088994875"/>
    <n v="623"/>
    <n v="0.05093198168737737"/>
  </r>
  <r>
    <x v="7"/>
    <x v="40"/>
    <s v="Fire Service"/>
    <n v="62061701"/>
    <n v="0.39478"/>
    <n v="24501"/>
    <m/>
    <n v="72083643"/>
    <n v="0.35666"/>
    <n v="25709"/>
    <m/>
    <n v="10021942"/>
    <n v="0.16148352105270206"/>
    <n v="-0.03812000000000004"/>
    <n v="-0.09656010942803597"/>
    <n v="1208"/>
    <n v="0.049304110036325045"/>
  </r>
  <r>
    <x v="7"/>
    <x v="40"/>
    <s v="Owned Cemetery"/>
    <n v="62061701"/>
    <n v="0.1825"/>
    <n v="11326"/>
    <m/>
    <n v="72083643"/>
    <n v="0.16461"/>
    <n v="11866"/>
    <m/>
    <n v="10021942"/>
    <n v="0.16148352105270206"/>
    <n v="-0.01788999999999999"/>
    <n v="-0.09802739726027392"/>
    <n v="540"/>
    <n v="0.0476779092353876"/>
  </r>
  <r>
    <x v="7"/>
    <x v="41"/>
    <s v="Ambulance Service"/>
    <n v="46670023"/>
    <n v="0.02844"/>
    <n v="1327"/>
    <m/>
    <n v="51903585"/>
    <n v="0.02844"/>
    <n v="1476"/>
    <m/>
    <n v="5233562"/>
    <n v="0.11213969189601643"/>
    <n v="0"/>
    <n v="0"/>
    <n v="149"/>
    <n v="0.11228334589299171"/>
  </r>
  <r>
    <x v="7"/>
    <x v="41"/>
    <s v="Fire Service"/>
    <n v="46670023"/>
    <n v="0.2741"/>
    <n v="12792"/>
    <m/>
    <n v="51903585"/>
    <n v="0.2741"/>
    <n v="14227"/>
    <m/>
    <n v="5233562"/>
    <n v="0.11213969189601643"/>
    <n v="0"/>
    <n v="0"/>
    <n v="1435"/>
    <n v="0.11217948717948718"/>
  </r>
  <r>
    <x v="7"/>
    <x v="41"/>
    <s v="Fire Reserve"/>
    <n v="46670023"/>
    <n v="0.06809"/>
    <n v="3178"/>
    <m/>
    <n v="51903585"/>
    <n v="0.06809"/>
    <n v="3534"/>
    <m/>
    <n v="5233562"/>
    <n v="0.11213969189601643"/>
    <n v="0"/>
    <n v="0"/>
    <n v="356"/>
    <n v="0.11202013845185652"/>
  </r>
  <r>
    <x v="7"/>
    <x v="41"/>
    <s v="Non-Owned Cemetery"/>
    <n v="46670023"/>
    <n v="0.04229"/>
    <n v="1974"/>
    <m/>
    <n v="51903585"/>
    <n v="0.04229"/>
    <n v="2195"/>
    <m/>
    <n v="5233562"/>
    <n v="0.11213969189601643"/>
    <n v="0"/>
    <n v="0"/>
    <n v="221"/>
    <n v="0.11195542046605876"/>
  </r>
  <r>
    <x v="7"/>
    <x v="42"/>
    <s v="Fire Service"/>
    <n v="62040679"/>
    <n v="0.405"/>
    <n v="25126"/>
    <m/>
    <n v="72271184"/>
    <n v="0.405"/>
    <n v="29270"/>
    <m/>
    <n v="10230505"/>
    <n v="0.16489995217492703"/>
    <n v="0"/>
    <n v="0"/>
    <n v="4144"/>
    <n v="0.164928759054366"/>
  </r>
  <r>
    <x v="7"/>
    <x v="42"/>
    <s v="Ambulance Service"/>
    <n v="62040679"/>
    <n v="0.2025"/>
    <n v="12563"/>
    <m/>
    <n v="72271184"/>
    <n v="0.2025"/>
    <n v="14635"/>
    <m/>
    <n v="10230505"/>
    <n v="0.16489995217492703"/>
    <n v="0"/>
    <n v="0"/>
    <n v="2072"/>
    <n v="0.164928759054366"/>
  </r>
  <r>
    <x v="7"/>
    <x v="42"/>
    <s v="Non-Owned Cemetery"/>
    <n v="62040679"/>
    <n v="0.03191"/>
    <n v="1980"/>
    <m/>
    <n v="72271184"/>
    <n v="0.03191"/>
    <n v="2306"/>
    <m/>
    <n v="10230505"/>
    <n v="0.16489995217492703"/>
    <n v="0"/>
    <n v="0"/>
    <n v="326"/>
    <n v="0.16464646464646465"/>
  </r>
  <r>
    <x v="7"/>
    <x v="43"/>
    <s v="Owned Cemetery"/>
    <n v="28976853"/>
    <n v="0.0558"/>
    <n v="1603"/>
    <m/>
    <n v="30509255"/>
    <n v="0.0558"/>
    <n v="1702"/>
    <m/>
    <n v="1532402"/>
    <n v="0.05288365855325974"/>
    <n v="0"/>
    <n v="0"/>
    <n v="99"/>
    <n v="0.061759201497192766"/>
  </r>
  <r>
    <x v="7"/>
    <x v="43"/>
    <s v="Non-Owned Cemetery"/>
    <n v="28976853"/>
    <n v="0.0558"/>
    <n v="1603"/>
    <m/>
    <n v="30509255"/>
    <n v="0.0558"/>
    <n v="1702"/>
    <m/>
    <n v="1532402"/>
    <n v="0.05288365855325974"/>
    <n v="0"/>
    <n v="0"/>
    <n v="99"/>
    <n v="0.061759201497192766"/>
  </r>
  <r>
    <x v="7"/>
    <x v="43"/>
    <s v="Fire Service"/>
    <n v="28976853"/>
    <n v="0.3258"/>
    <n v="9362"/>
    <m/>
    <n v="30509255"/>
    <n v="0.3258"/>
    <n v="9940"/>
    <m/>
    <n v="1532402"/>
    <n v="0.05288365855325974"/>
    <n v="0"/>
    <n v="0"/>
    <n v="578"/>
    <n v="0.06173894466994232"/>
  </r>
  <r>
    <x v="7"/>
    <x v="43"/>
    <s v="Ambulance Service"/>
    <n v="28976853"/>
    <n v="0.1415"/>
    <n v="4066"/>
    <m/>
    <n v="30509255"/>
    <n v="0.1415"/>
    <n v="4317"/>
    <m/>
    <n v="1532402"/>
    <n v="0.05288365855325974"/>
    <n v="0"/>
    <n v="0"/>
    <n v="251"/>
    <n v="0.0617314313821938"/>
  </r>
  <r>
    <x v="7"/>
    <x v="43"/>
    <s v="Fire Reserve"/>
    <n v="28976853"/>
    <n v="0.04655"/>
    <n v="1338"/>
    <m/>
    <n v="30509255"/>
    <n v="0.04655"/>
    <n v="1420"/>
    <m/>
    <n v="1532402"/>
    <n v="0.05288365855325974"/>
    <n v="0"/>
    <n v="0"/>
    <n v="82"/>
    <n v="0.061285500747384154"/>
  </r>
  <r>
    <x v="7"/>
    <x v="44"/>
    <s v="Fire Service"/>
    <n v="15576749"/>
    <n v="0.3258"/>
    <n v="5030"/>
    <m/>
    <n v="16797178"/>
    <n v="0.3258"/>
    <n v="5473"/>
    <m/>
    <n v="1220429"/>
    <n v="0.07834940397383305"/>
    <n v="0"/>
    <n v="0"/>
    <n v="443"/>
    <n v="0.08807157057654076"/>
  </r>
  <r>
    <x v="7"/>
    <x v="44"/>
    <s v="Ambulance Service"/>
    <n v="15576749"/>
    <n v="0.1415"/>
    <n v="2185"/>
    <m/>
    <n v="16797178"/>
    <n v="0.1415"/>
    <n v="2377"/>
    <m/>
    <n v="1220429"/>
    <n v="0.07834940397383305"/>
    <n v="0"/>
    <n v="0"/>
    <n v="192"/>
    <n v="0.08787185354691075"/>
  </r>
  <r>
    <x v="7"/>
    <x v="44"/>
    <s v="Fire Reserve"/>
    <n v="15576749"/>
    <n v="0.04655"/>
    <n v="719"/>
    <m/>
    <n v="16797178"/>
    <n v="0.04655"/>
    <n v="782"/>
    <m/>
    <n v="1220429"/>
    <n v="0.07834940397383305"/>
    <n v="0"/>
    <n v="0"/>
    <n v="63"/>
    <n v="0.08762169680111266"/>
  </r>
  <r>
    <x v="7"/>
    <x v="44"/>
    <s v="Owned Cemetery"/>
    <n v="15576749"/>
    <n v="0.0558"/>
    <n v="862"/>
    <m/>
    <n v="16797178"/>
    <n v="0.0558"/>
    <n v="937"/>
    <m/>
    <n v="1220429"/>
    <n v="0.07834940397383305"/>
    <n v="0"/>
    <n v="0"/>
    <n v="75"/>
    <n v="0.08700696055684455"/>
  </r>
  <r>
    <x v="7"/>
    <x v="44"/>
    <s v="Non-Owned Cemetery"/>
    <n v="15576749"/>
    <n v="0.0558"/>
    <n v="862"/>
    <m/>
    <n v="16797178"/>
    <n v="0.0558"/>
    <n v="937"/>
    <m/>
    <n v="1220429"/>
    <n v="0.07834940397383305"/>
    <n v="0"/>
    <n v="0"/>
    <n v="75"/>
    <n v="0.08700696055684455"/>
  </r>
  <r>
    <x v="7"/>
    <x v="45"/>
    <s v="Fire Reserve"/>
    <n v="62788724"/>
    <n v="0.0819"/>
    <n v="5142"/>
    <m/>
    <n v="70375430"/>
    <n v="0.0819"/>
    <n v="5764"/>
    <m/>
    <n v="7586706"/>
    <n v="0.12082911575014647"/>
    <n v="0"/>
    <n v="0"/>
    <n v="622"/>
    <n v="0.12096460521197977"/>
  </r>
  <r>
    <x v="7"/>
    <x v="45"/>
    <s v="Ambulance Service"/>
    <n v="62788724"/>
    <n v="0.1069"/>
    <n v="6712"/>
    <m/>
    <n v="70375430"/>
    <n v="0.1069"/>
    <n v="7523"/>
    <m/>
    <n v="7586706"/>
    <n v="0.12082911575014647"/>
    <n v="0"/>
    <n v="0"/>
    <n v="811"/>
    <n v="0.12082836710369488"/>
  </r>
  <r>
    <x v="7"/>
    <x v="45"/>
    <s v="Fire Service"/>
    <n v="62788724"/>
    <n v="0.4072"/>
    <n v="25568"/>
    <m/>
    <n v="70375430"/>
    <n v="0.4072"/>
    <n v="28657"/>
    <m/>
    <n v="7586706"/>
    <n v="0.12082911575014647"/>
    <n v="0"/>
    <n v="0"/>
    <n v="3089"/>
    <n v="0.12081508135168961"/>
  </r>
  <r>
    <x v="7"/>
    <x v="45"/>
    <s v="Non-Owned Cemetery"/>
    <n v="62788724"/>
    <n v="0.016"/>
    <n v="1005"/>
    <m/>
    <n v="70375430"/>
    <n v="0.016"/>
    <n v="1126"/>
    <m/>
    <n v="7586706"/>
    <n v="0.12082911575014647"/>
    <n v="0"/>
    <n v="0"/>
    <n v="121"/>
    <n v="0.12039800995024875"/>
  </r>
  <r>
    <x v="7"/>
    <x v="46"/>
    <s v="Ambulance Service"/>
    <n v="49419002"/>
    <n v="0.10687"/>
    <n v="5281"/>
    <m/>
    <n v="57423850"/>
    <n v="0.10687"/>
    <n v="6137"/>
    <m/>
    <n v="8004848"/>
    <n v="0.16197915125845722"/>
    <n v="0"/>
    <n v="0"/>
    <n v="856"/>
    <n v="0.16209051316038628"/>
  </r>
  <r>
    <x v="7"/>
    <x v="46"/>
    <s v="Fire Service"/>
    <n v="49419002"/>
    <n v="0.40716"/>
    <n v="20121"/>
    <m/>
    <n v="57423850"/>
    <n v="0.40716"/>
    <n v="23381"/>
    <m/>
    <n v="8004848"/>
    <n v="0.16197915125845722"/>
    <n v="0"/>
    <n v="0"/>
    <n v="3260"/>
    <n v="0.1620197803290095"/>
  </r>
  <r>
    <x v="7"/>
    <x v="46"/>
    <s v="Fire Reserve"/>
    <n v="49419002"/>
    <n v="0.09347"/>
    <n v="4619"/>
    <m/>
    <n v="57423850"/>
    <n v="0.09347"/>
    <n v="5367"/>
    <m/>
    <n v="8004848"/>
    <n v="0.16197915125845722"/>
    <n v="0"/>
    <n v="0"/>
    <n v="748"/>
    <n v="0.16193981381251354"/>
  </r>
  <r>
    <x v="7"/>
    <x v="47"/>
    <s v="Owned Cemetery"/>
    <n v="40061847"/>
    <n v="0.088"/>
    <n v="3525"/>
    <m/>
    <n v="43653765"/>
    <n v="0.081"/>
    <n v="3536"/>
    <m/>
    <n v="3591918"/>
    <n v="0.08965932099935382"/>
    <n v="-0.006999999999999992"/>
    <n v="-0.07954545454545446"/>
    <n v="11"/>
    <n v="0.003120567375886525"/>
  </r>
  <r>
    <x v="7"/>
    <x v="47"/>
    <s v="Fire Service"/>
    <n v="40061847"/>
    <n v="0.348"/>
    <n v="13942"/>
    <m/>
    <n v="43653765"/>
    <n v="0.32"/>
    <n v="13969"/>
    <m/>
    <n v="3591918"/>
    <n v="0.08965932099935382"/>
    <n v="-0.02799999999999997"/>
    <n v="-0.08045977011494244"/>
    <n v="27"/>
    <n v="0.001936594462774351"/>
  </r>
  <r>
    <x v="7"/>
    <x v="47"/>
    <s v="Ambulance Service"/>
    <n v="40061847"/>
    <n v="0.049"/>
    <n v="1963"/>
    <m/>
    <n v="43653765"/>
    <n v="0.045"/>
    <n v="1964"/>
    <m/>
    <n v="3591918"/>
    <n v="0.08965932099935382"/>
    <n v="-0.0040000000000000036"/>
    <n v="-0.08163265306122455"/>
    <n v="1"/>
    <n v="0.0005094243504839531"/>
  </r>
  <r>
    <x v="7"/>
    <x v="47"/>
    <s v="Fire Reserve"/>
    <n v="40061847"/>
    <n v="0.045"/>
    <n v="1803"/>
    <m/>
    <n v="43653765"/>
    <n v="0.041"/>
    <n v="1790"/>
    <m/>
    <n v="3591918"/>
    <n v="0.08965932099935382"/>
    <n v="-0.003999999999999997"/>
    <n v="-0.08888888888888882"/>
    <n v="-13"/>
    <n v="-0.007210205213533"/>
  </r>
  <r>
    <x v="7"/>
    <x v="48"/>
    <s v="Owned Cemetery"/>
    <n v="41039475"/>
    <n v="0.03104"/>
    <n v="1274"/>
    <m/>
    <n v="46345645"/>
    <n v="0.03104"/>
    <n v="1439"/>
    <m/>
    <n v="5306170"/>
    <n v="0.12929429530957695"/>
    <n v="0"/>
    <n v="0"/>
    <n v="165"/>
    <n v="0.12951334379905807"/>
  </r>
  <r>
    <x v="7"/>
    <x v="48"/>
    <s v="Ambulance Service"/>
    <n v="41039475"/>
    <n v="0.09931"/>
    <n v="4076"/>
    <m/>
    <n v="46345645"/>
    <n v="0.09931"/>
    <n v="4603"/>
    <m/>
    <n v="5306170"/>
    <n v="0.12929429530957695"/>
    <n v="0"/>
    <n v="0"/>
    <n v="527"/>
    <n v="0.12929342492639842"/>
  </r>
  <r>
    <x v="7"/>
    <x v="48"/>
    <s v="Fire Service"/>
    <n v="41039475"/>
    <n v="0.34761"/>
    <n v="14266"/>
    <m/>
    <n v="46345645"/>
    <n v="0.34761"/>
    <n v="16110"/>
    <m/>
    <n v="5306170"/>
    <n v="0.12929429530957695"/>
    <n v="0"/>
    <n v="0"/>
    <n v="1844"/>
    <n v="0.12925837655965233"/>
  </r>
  <r>
    <x v="7"/>
    <x v="49"/>
    <s v="Ambulance Service"/>
    <n v="36695257"/>
    <n v="0.0575"/>
    <n v="2110"/>
    <m/>
    <n v="42538189"/>
    <n v="0.0575"/>
    <n v="2446"/>
    <m/>
    <n v="5842932"/>
    <n v="0.15922853463051095"/>
    <n v="0"/>
    <n v="0"/>
    <n v="336"/>
    <n v="0.15924170616113745"/>
  </r>
  <r>
    <x v="7"/>
    <x v="49"/>
    <s v="Fire Service"/>
    <n v="36695257"/>
    <n v="0.45"/>
    <n v="16513"/>
    <m/>
    <n v="42538189"/>
    <n v="0.45"/>
    <n v="19142"/>
    <m/>
    <n v="5842932"/>
    <n v="0.15922853463051095"/>
    <n v="0"/>
    <n v="0"/>
    <n v="2629"/>
    <n v="0.15920789680857506"/>
  </r>
  <r>
    <x v="7"/>
    <x v="49"/>
    <s v="Fire Reserve"/>
    <n v="36695257"/>
    <n v="0.1"/>
    <n v="3670"/>
    <m/>
    <n v="42538189"/>
    <n v="0.1"/>
    <n v="4254"/>
    <m/>
    <n v="5842932"/>
    <n v="0.15922853463051095"/>
    <n v="0"/>
    <n v="0"/>
    <n v="584"/>
    <n v="0.15912806539509536"/>
  </r>
  <r>
    <x v="7"/>
    <x v="49"/>
    <s v="Non-Owned Cemetery"/>
    <n v="36695257"/>
    <n v="0.0675"/>
    <n v="2477"/>
    <m/>
    <n v="42538189"/>
    <n v="0.0675"/>
    <n v="2871"/>
    <m/>
    <n v="5842932"/>
    <n v="0.15922853463051095"/>
    <n v="0"/>
    <n v="0"/>
    <n v="394"/>
    <n v="0.1590633831247477"/>
  </r>
  <r>
    <x v="7"/>
    <x v="50"/>
    <s v="Ambulance Service"/>
    <n v="30735676"/>
    <n v="0.06515"/>
    <n v="2002"/>
    <m/>
    <n v="34936407"/>
    <n v="0.06515"/>
    <n v="2276"/>
    <m/>
    <n v="4200731"/>
    <n v="0.1366728032921742"/>
    <n v="0"/>
    <n v="0"/>
    <n v="274"/>
    <n v="0.13686313686313686"/>
  </r>
  <r>
    <x v="7"/>
    <x v="50"/>
    <s v="Fire Reserve"/>
    <n v="30735676"/>
    <n v="0.03"/>
    <n v="922"/>
    <m/>
    <n v="34936407"/>
    <n v="0.03"/>
    <n v="1048"/>
    <m/>
    <n v="4200731"/>
    <n v="0.1366728032921742"/>
    <n v="0"/>
    <n v="0"/>
    <n v="126"/>
    <n v="0.13665943600867678"/>
  </r>
  <r>
    <x v="7"/>
    <x v="50"/>
    <s v="Fire Service"/>
    <n v="30735676"/>
    <n v="0.45"/>
    <n v="13831"/>
    <m/>
    <n v="34936407"/>
    <n v="0.45"/>
    <n v="15721"/>
    <m/>
    <n v="4200731"/>
    <n v="0.1366728032921742"/>
    <n v="0"/>
    <n v="0"/>
    <n v="1890"/>
    <n v="0.136649555346685"/>
  </r>
  <r>
    <x v="7"/>
    <x v="50"/>
    <s v="Non-Owned Cemetery"/>
    <n v="30735676"/>
    <n v="0.05055"/>
    <n v="1554"/>
    <m/>
    <n v="34936407"/>
    <n v="0.05055"/>
    <n v="1766"/>
    <m/>
    <n v="4200731"/>
    <n v="0.1366728032921742"/>
    <n v="0"/>
    <n v="0"/>
    <n v="212"/>
    <n v="0.1364221364221364"/>
  </r>
  <r>
    <x v="7"/>
    <x v="17"/>
    <s v="Non-Owned Cemetery"/>
    <n v="45501740"/>
    <n v="0.02563"/>
    <n v="1166"/>
    <m/>
    <n v="52848320"/>
    <n v="0.02563"/>
    <n v="1355"/>
    <m/>
    <n v="7346580"/>
    <n v="0.16145712229905934"/>
    <n v="0"/>
    <n v="0"/>
    <n v="189"/>
    <n v="0.1620926243567753"/>
  </r>
  <r>
    <x v="7"/>
    <x v="17"/>
    <s v="Fire Reserve"/>
    <n v="45501740"/>
    <n v="0.05742"/>
    <n v="2613"/>
    <m/>
    <n v="52848320"/>
    <n v="0.05742"/>
    <n v="3035"/>
    <m/>
    <n v="7346580"/>
    <n v="0.16145712229905934"/>
    <n v="0"/>
    <n v="0"/>
    <n v="422"/>
    <n v="0.16150019135093763"/>
  </r>
  <r>
    <x v="7"/>
    <x v="17"/>
    <s v="Fire Service"/>
    <n v="45501740"/>
    <n v="0.50489"/>
    <n v="22973"/>
    <m/>
    <n v="52848320"/>
    <n v="0.50489"/>
    <n v="26683"/>
    <m/>
    <n v="7346580"/>
    <n v="0.16145712229905934"/>
    <n v="0"/>
    <n v="0"/>
    <n v="3710"/>
    <n v="0.16149392765420276"/>
  </r>
  <r>
    <x v="7"/>
    <x v="17"/>
    <s v="Ambulance Service"/>
    <n v="45501740"/>
    <n v="0.04519"/>
    <n v="2056"/>
    <m/>
    <n v="52848320"/>
    <n v="0.04519"/>
    <n v="2388"/>
    <m/>
    <n v="7346580"/>
    <n v="0.16145712229905934"/>
    <n v="0"/>
    <n v="0"/>
    <n v="332"/>
    <n v="0.1614785992217899"/>
  </r>
  <r>
    <x v="8"/>
    <x v="51"/>
    <m/>
    <m/>
    <m/>
    <m/>
    <m/>
    <m/>
    <m/>
    <m/>
    <m/>
    <m/>
    <m/>
    <m/>
    <m/>
    <m/>
    <m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10" cacheId="0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8" updatedVersion="8" indent="0" multipleFieldFilters="0" showMemberPropertyTips="1">
  <location ref="A3:C70" firstHeaderRow="0" firstDataRow="1" firstDataCol="1"/>
  <pivotFields count="17">
    <pivotField axis="axisRow" showAll="0">
      <items count="10">
        <item x="0"/>
        <item x="1"/>
        <item x="2"/>
        <item x="3"/>
        <item x="4"/>
        <item x="5"/>
        <item x="6"/>
        <item x="7"/>
        <item sd="0" x="8"/>
        <item t="default"/>
      </items>
    </pivotField>
    <pivotField axis="axisRow" showAll="0">
      <items count="53">
        <item x="0"/>
        <item x="1"/>
        <item x="34"/>
        <item x="35"/>
        <item x="2"/>
        <item x="3"/>
        <item x="27"/>
        <item x="4"/>
        <item x="36"/>
        <item x="28"/>
        <item x="5"/>
        <item x="6"/>
        <item x="7"/>
        <item x="21"/>
        <item x="22"/>
        <item x="24"/>
        <item x="26"/>
        <item x="37"/>
        <item x="38"/>
        <item x="8"/>
        <item x="29"/>
        <item x="9"/>
        <item x="10"/>
        <item x="19"/>
        <item x="30"/>
        <item x="39"/>
        <item x="40"/>
        <item x="11"/>
        <item x="12"/>
        <item x="41"/>
        <item x="42"/>
        <item x="20"/>
        <item x="43"/>
        <item x="44"/>
        <item x="13"/>
        <item x="14"/>
        <item x="15"/>
        <item x="31"/>
        <item x="32"/>
        <item x="45"/>
        <item x="46"/>
        <item x="47"/>
        <item x="48"/>
        <item x="33"/>
        <item x="16"/>
        <item x="49"/>
        <item x="50"/>
        <item x="17"/>
        <item x="18"/>
        <item x="51"/>
        <item x="25"/>
        <item x="2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</pivotFields>
  <rowFields count="2">
    <field x="0"/>
    <field x="1"/>
  </rowFields>
  <rowItems count="67">
    <i>
      <x/>
    </i>
    <i r="1">
      <x/>
    </i>
    <i>
      <x v="1"/>
    </i>
    <i r="1">
      <x v="1"/>
    </i>
    <i r="1">
      <x v="4"/>
    </i>
    <i r="1">
      <x v="5"/>
    </i>
    <i r="1">
      <x v="7"/>
    </i>
    <i r="1">
      <x v="10"/>
    </i>
    <i r="1">
      <x v="11"/>
    </i>
    <i r="1">
      <x v="12"/>
    </i>
    <i r="1">
      <x v="19"/>
    </i>
    <i r="1">
      <x v="21"/>
    </i>
    <i r="1">
      <x v="22"/>
    </i>
    <i r="1">
      <x v="27"/>
    </i>
    <i r="1">
      <x v="28"/>
    </i>
    <i r="1">
      <x v="34"/>
    </i>
    <i r="1">
      <x v="35"/>
    </i>
    <i r="1">
      <x v="36"/>
    </i>
    <i r="1">
      <x v="44"/>
    </i>
    <i r="1">
      <x v="47"/>
    </i>
    <i r="1">
      <x v="48"/>
    </i>
    <i>
      <x v="2"/>
    </i>
    <i r="1">
      <x v="23"/>
    </i>
    <i r="1">
      <x v="31"/>
    </i>
    <i>
      <x v="3"/>
    </i>
    <i r="1">
      <x v="13"/>
    </i>
    <i r="1">
      <x v="14"/>
    </i>
    <i r="1">
      <x v="15"/>
    </i>
    <i r="1">
      <x v="50"/>
    </i>
    <i r="1">
      <x v="51"/>
    </i>
    <i>
      <x v="4"/>
    </i>
    <i r="1">
      <x v="16"/>
    </i>
    <i>
      <x v="5"/>
    </i>
    <i r="1">
      <x v="6"/>
    </i>
    <i r="1">
      <x v="7"/>
    </i>
    <i r="1">
      <x v="9"/>
    </i>
    <i r="1">
      <x v="11"/>
    </i>
    <i r="1">
      <x v="20"/>
    </i>
    <i r="1">
      <x v="24"/>
    </i>
    <i r="1">
      <x v="36"/>
    </i>
    <i r="1">
      <x v="37"/>
    </i>
    <i r="1">
      <x v="38"/>
    </i>
    <i>
      <x v="6"/>
    </i>
    <i r="1">
      <x v="43"/>
    </i>
    <i>
      <x v="7"/>
    </i>
    <i r="1">
      <x v="2"/>
    </i>
    <i r="1">
      <x v="3"/>
    </i>
    <i r="1">
      <x v="7"/>
    </i>
    <i r="1">
      <x v="8"/>
    </i>
    <i r="1">
      <x v="17"/>
    </i>
    <i r="1">
      <x v="18"/>
    </i>
    <i r="1">
      <x v="21"/>
    </i>
    <i r="1">
      <x v="25"/>
    </i>
    <i r="1">
      <x v="26"/>
    </i>
    <i r="1">
      <x v="29"/>
    </i>
    <i r="1">
      <x v="30"/>
    </i>
    <i r="1">
      <x v="32"/>
    </i>
    <i r="1">
      <x v="33"/>
    </i>
    <i r="1">
      <x v="39"/>
    </i>
    <i r="1">
      <x v="40"/>
    </i>
    <i r="1">
      <x v="41"/>
    </i>
    <i r="1">
      <x v="42"/>
    </i>
    <i r="1">
      <x v="45"/>
    </i>
    <i r="1">
      <x v="46"/>
    </i>
    <i r="1">
      <x v="4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Change in Levy Rates" fld="13" baseField="0" baseItem="0" numFmtId="166"/>
    <dataField name="Sum of Change in Property Tax Dollars" fld="15" baseField="1" baseItem="7" numFmtId="3"/>
  </dataFields>
  <formats count="1">
    <format dxfId="9">
      <pivotArea outline="0" fieldPosition="0" dataOnly="0" labelOnly="1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D13F0-3554-4D47-AFD2-D1688E092F18}">
  <dimension ref="A3:C70"/>
  <sheetViews>
    <sheetView workbookViewId="0" topLeftCell="A1">
      <selection activeCell="A69" sqref="A69"/>
    </sheetView>
  </sheetViews>
  <sheetFormatPr defaultColWidth="9.140625" defaultRowHeight="15"/>
  <cols>
    <col min="1" max="1" width="36.8515625" style="0" bestFit="1" customWidth="1"/>
    <col min="2" max="2" width="26.57421875" style="0" bestFit="1" customWidth="1"/>
    <col min="3" max="3" width="35.28125" style="0" bestFit="1" customWidth="1"/>
  </cols>
  <sheetData>
    <row r="3" spans="1:3" ht="15">
      <c r="A3" s="5" t="s">
        <v>100</v>
      </c>
      <c r="B3" t="s">
        <v>107</v>
      </c>
      <c r="C3" t="s">
        <v>103</v>
      </c>
    </row>
    <row r="4" spans="1:3" ht="15">
      <c r="A4" s="39" t="s">
        <v>82</v>
      </c>
      <c r="B4" s="11">
        <v>-0.005330000000000019</v>
      </c>
      <c r="C4" s="18">
        <v>9117</v>
      </c>
    </row>
    <row r="5" spans="1:3" ht="15">
      <c r="A5" s="7" t="s">
        <v>82</v>
      </c>
      <c r="B5" s="11">
        <v>-0.005330000000000019</v>
      </c>
      <c r="C5" s="18">
        <v>9117</v>
      </c>
    </row>
    <row r="6" spans="1:3" ht="15">
      <c r="A6" s="39" t="s">
        <v>108</v>
      </c>
      <c r="B6" s="11">
        <v>5.906579999999999</v>
      </c>
      <c r="C6" s="18">
        <v>531808</v>
      </c>
    </row>
    <row r="7" spans="1:3" ht="15">
      <c r="A7" s="7" t="s">
        <v>4</v>
      </c>
      <c r="B7" s="11">
        <v>0.00287000000000015</v>
      </c>
      <c r="C7" s="18">
        <v>5645</v>
      </c>
    </row>
    <row r="8" spans="1:3" ht="15">
      <c r="A8" s="7" t="s">
        <v>9</v>
      </c>
      <c r="B8" s="11">
        <v>-0.08904000000000001</v>
      </c>
      <c r="C8" s="18">
        <v>24300</v>
      </c>
    </row>
    <row r="9" spans="1:3" ht="15">
      <c r="A9" s="7" t="s">
        <v>104</v>
      </c>
      <c r="B9" s="11">
        <v>3.00375</v>
      </c>
      <c r="C9" s="18">
        <v>1097</v>
      </c>
    </row>
    <row r="10" spans="1:3" ht="15">
      <c r="A10" s="7" t="s">
        <v>12</v>
      </c>
      <c r="B10" s="11">
        <v>-0.32347999999999977</v>
      </c>
      <c r="C10" s="18">
        <v>195056</v>
      </c>
    </row>
    <row r="11" spans="1:3" ht="15">
      <c r="A11" s="7" t="s">
        <v>18</v>
      </c>
      <c r="B11" s="11">
        <v>0.026339999999999975</v>
      </c>
      <c r="C11" s="18">
        <v>10859</v>
      </c>
    </row>
    <row r="12" spans="1:3" ht="15">
      <c r="A12" s="7" t="s">
        <v>19</v>
      </c>
      <c r="B12" s="11">
        <v>0.050729999999999775</v>
      </c>
      <c r="C12" s="18">
        <v>-200485</v>
      </c>
    </row>
    <row r="13" spans="1:3" ht="15">
      <c r="A13" s="7" t="s">
        <v>22</v>
      </c>
      <c r="B13" s="11">
        <v>0.0007999999999999119</v>
      </c>
      <c r="C13" s="18">
        <v>-12806</v>
      </c>
    </row>
    <row r="14" spans="1:3" ht="15">
      <c r="A14" s="7" t="s">
        <v>23</v>
      </c>
      <c r="B14" s="11">
        <v>-0.05133000000000021</v>
      </c>
      <c r="C14" s="18">
        <v>26680</v>
      </c>
    </row>
    <row r="15" spans="1:3" ht="15">
      <c r="A15" s="7" t="s">
        <v>24</v>
      </c>
      <c r="B15" s="11">
        <v>-2.220446049250313E-16</v>
      </c>
      <c r="C15" s="18">
        <v>355426</v>
      </c>
    </row>
    <row r="16" spans="1:3" ht="15">
      <c r="A16" s="7" t="s">
        <v>25</v>
      </c>
      <c r="B16" s="11">
        <v>-1.999999999996449E-05</v>
      </c>
      <c r="C16" s="18">
        <v>-1356</v>
      </c>
    </row>
    <row r="17" spans="1:3" ht="15">
      <c r="A17" s="7" t="s">
        <v>27</v>
      </c>
      <c r="B17" s="11">
        <v>-0.008139999999999592</v>
      </c>
      <c r="C17" s="18">
        <v>13589</v>
      </c>
    </row>
    <row r="18" spans="1:3" ht="15">
      <c r="A18" s="7" t="s">
        <v>28</v>
      </c>
      <c r="B18" s="11">
        <v>0.043960000000000055</v>
      </c>
      <c r="C18" s="18">
        <v>38765</v>
      </c>
    </row>
    <row r="19" spans="1:3" ht="15">
      <c r="A19" s="7" t="s">
        <v>30</v>
      </c>
      <c r="B19" s="11">
        <v>3.0023700000000004</v>
      </c>
      <c r="C19" s="18">
        <v>14258</v>
      </c>
    </row>
    <row r="20" spans="1:3" ht="15">
      <c r="A20" s="7" t="s">
        <v>31</v>
      </c>
      <c r="B20" s="11">
        <v>0</v>
      </c>
      <c r="C20" s="18">
        <v>10086</v>
      </c>
    </row>
    <row r="21" spans="1:3" ht="15">
      <c r="A21" s="7" t="s">
        <v>45</v>
      </c>
      <c r="B21" s="11">
        <v>0</v>
      </c>
      <c r="C21" s="18">
        <v>69</v>
      </c>
    </row>
    <row r="22" spans="1:3" ht="15">
      <c r="A22" s="7" t="s">
        <v>32</v>
      </c>
      <c r="B22" s="11">
        <v>0.00039999999999906777</v>
      </c>
      <c r="C22" s="18">
        <v>7458</v>
      </c>
    </row>
    <row r="23" spans="1:3" ht="15">
      <c r="A23" s="7" t="s">
        <v>33</v>
      </c>
      <c r="B23" s="11">
        <v>-0.11036000000000007</v>
      </c>
      <c r="C23" s="18">
        <v>5156</v>
      </c>
    </row>
    <row r="24" spans="1:3" ht="15">
      <c r="A24" s="7" t="s">
        <v>34</v>
      </c>
      <c r="B24" s="11">
        <v>0.3577299999999999</v>
      </c>
      <c r="C24" s="18">
        <v>38011</v>
      </c>
    </row>
    <row r="25" spans="1:3" ht="15">
      <c r="A25" s="39" t="s">
        <v>48</v>
      </c>
      <c r="B25" s="11">
        <v>0.05386000000000001</v>
      </c>
      <c r="C25" s="18">
        <v>2468346</v>
      </c>
    </row>
    <row r="26" spans="1:3" ht="15">
      <c r="A26" s="7" t="s">
        <v>49</v>
      </c>
      <c r="B26" s="11">
        <v>0.0029800000000000182</v>
      </c>
      <c r="C26" s="18">
        <v>509631</v>
      </c>
    </row>
    <row r="27" spans="1:3" ht="15">
      <c r="A27" s="7" t="s">
        <v>57</v>
      </c>
      <c r="B27" s="11">
        <v>0.050879999999999995</v>
      </c>
      <c r="C27" s="18">
        <v>1958715</v>
      </c>
    </row>
    <row r="28" spans="1:3" ht="15">
      <c r="A28" s="39" t="s">
        <v>86</v>
      </c>
      <c r="B28" s="11">
        <v>-0.48447999999999974</v>
      </c>
      <c r="C28" s="18">
        <v>836726</v>
      </c>
    </row>
    <row r="29" spans="1:3" ht="15">
      <c r="A29" s="7" t="s">
        <v>109</v>
      </c>
      <c r="B29" s="11">
        <v>-0.12492999999999999</v>
      </c>
      <c r="C29" s="18">
        <v>-145509</v>
      </c>
    </row>
    <row r="30" spans="1:3" ht="15">
      <c r="A30" s="7" t="s">
        <v>110</v>
      </c>
      <c r="B30" s="11">
        <v>-0.1395299999999997</v>
      </c>
      <c r="C30" s="18">
        <v>388702</v>
      </c>
    </row>
    <row r="31" spans="1:3" ht="15">
      <c r="A31" s="7" t="s">
        <v>111</v>
      </c>
      <c r="B31" s="11">
        <v>-0.007429999999999999</v>
      </c>
      <c r="C31" s="18">
        <v>-12097</v>
      </c>
    </row>
    <row r="32" spans="1:3" ht="15">
      <c r="A32" s="7" t="s">
        <v>112</v>
      </c>
      <c r="B32" s="11">
        <v>-0.18999999999999995</v>
      </c>
      <c r="C32" s="18">
        <v>145674</v>
      </c>
    </row>
    <row r="33" spans="1:3" ht="15">
      <c r="A33" s="7" t="s">
        <v>113</v>
      </c>
      <c r="B33" s="11">
        <v>-0.02259000000000011</v>
      </c>
      <c r="C33" s="18">
        <v>459956</v>
      </c>
    </row>
    <row r="34" spans="1:3" ht="15">
      <c r="A34" s="39" t="s">
        <v>84</v>
      </c>
      <c r="B34" s="11">
        <v>-0.01307999999999998</v>
      </c>
      <c r="C34" s="18">
        <v>32880</v>
      </c>
    </row>
    <row r="35" spans="1:3" ht="15">
      <c r="A35" s="7" t="s">
        <v>84</v>
      </c>
      <c r="B35" s="11">
        <v>-0.01307999999999998</v>
      </c>
      <c r="C35" s="18">
        <v>32880</v>
      </c>
    </row>
    <row r="36" spans="1:3" ht="15">
      <c r="A36" s="39" t="s">
        <v>35</v>
      </c>
      <c r="B36" s="11">
        <v>0.3757900000000026</v>
      </c>
      <c r="C36" s="18">
        <v>2316253</v>
      </c>
    </row>
    <row r="37" spans="1:3" ht="15">
      <c r="A37" s="7" t="s">
        <v>36</v>
      </c>
      <c r="B37" s="11">
        <v>-1.127399999999999</v>
      </c>
      <c r="C37" s="18">
        <v>68821</v>
      </c>
    </row>
    <row r="38" spans="1:3" ht="15">
      <c r="A38" s="7" t="s">
        <v>12</v>
      </c>
      <c r="B38" s="11">
        <v>0.9932300000000011</v>
      </c>
      <c r="C38" s="18">
        <v>712514</v>
      </c>
    </row>
    <row r="39" spans="1:3" ht="15">
      <c r="A39" s="7" t="s">
        <v>42</v>
      </c>
      <c r="B39" s="11">
        <v>-0.19188999999999895</v>
      </c>
      <c r="C39" s="18">
        <v>993108</v>
      </c>
    </row>
    <row r="40" spans="1:3" ht="15">
      <c r="A40" s="7" t="s">
        <v>19</v>
      </c>
      <c r="B40" s="11">
        <v>-0.11921999999999944</v>
      </c>
      <c r="C40" s="18">
        <v>-285760</v>
      </c>
    </row>
    <row r="41" spans="1:3" ht="15">
      <c r="A41" s="7" t="s">
        <v>43</v>
      </c>
      <c r="B41" s="11">
        <v>1.4619999999999993</v>
      </c>
      <c r="C41" s="18">
        <v>310559</v>
      </c>
    </row>
    <row r="42" spans="1:3" ht="15">
      <c r="A42" s="7" t="s">
        <v>44</v>
      </c>
      <c r="B42" s="11">
        <v>-0.14954</v>
      </c>
      <c r="C42" s="18">
        <v>63913</v>
      </c>
    </row>
    <row r="43" spans="1:3" ht="15">
      <c r="A43" s="7" t="s">
        <v>45</v>
      </c>
      <c r="B43" s="11">
        <v>-0.005160000000000886</v>
      </c>
      <c r="C43" s="18">
        <v>-45269</v>
      </c>
    </row>
    <row r="44" spans="1:3" ht="15">
      <c r="A44" s="7" t="s">
        <v>46</v>
      </c>
      <c r="B44" s="11">
        <v>0.013809999999999815</v>
      </c>
      <c r="C44" s="18">
        <v>118887</v>
      </c>
    </row>
    <row r="45" spans="1:3" ht="15">
      <c r="A45" s="7" t="s">
        <v>47</v>
      </c>
      <c r="B45" s="11">
        <v>-0.5000399999999992</v>
      </c>
      <c r="C45" s="18">
        <v>379480</v>
      </c>
    </row>
    <row r="46" spans="1:3" ht="15">
      <c r="A46" s="39" t="s">
        <v>92</v>
      </c>
      <c r="B46" s="11">
        <v>-0.0005999999999999998</v>
      </c>
      <c r="C46" s="18">
        <v>-1116</v>
      </c>
    </row>
    <row r="47" spans="1:3" ht="15">
      <c r="A47" s="7" t="s">
        <v>92</v>
      </c>
      <c r="B47" s="11">
        <v>-0.0005999999999999998</v>
      </c>
      <c r="C47" s="18">
        <v>-1116</v>
      </c>
    </row>
    <row r="48" spans="1:3" ht="15">
      <c r="A48" s="39" t="s">
        <v>106</v>
      </c>
      <c r="B48" s="11">
        <v>-0.17031</v>
      </c>
      <c r="C48" s="18">
        <v>68865</v>
      </c>
    </row>
    <row r="49" spans="1:3" ht="15">
      <c r="A49" s="7" t="s">
        <v>58</v>
      </c>
      <c r="B49" s="11">
        <v>0</v>
      </c>
      <c r="C49" s="18">
        <v>3316</v>
      </c>
    </row>
    <row r="50" spans="1:3" ht="15">
      <c r="A50" s="7" t="s">
        <v>62</v>
      </c>
      <c r="B50" s="11">
        <v>0</v>
      </c>
      <c r="C50" s="18">
        <v>3906</v>
      </c>
    </row>
    <row r="51" spans="1:3" ht="15">
      <c r="A51" s="7" t="s">
        <v>12</v>
      </c>
      <c r="B51" s="11">
        <v>-0.01293</v>
      </c>
      <c r="C51" s="18">
        <v>820</v>
      </c>
    </row>
    <row r="52" spans="1:3" ht="15">
      <c r="A52" s="7" t="s">
        <v>65</v>
      </c>
      <c r="B52" s="11">
        <v>-0.008080000000000004</v>
      </c>
      <c r="C52" s="18">
        <v>4222</v>
      </c>
    </row>
    <row r="53" spans="1:3" ht="15">
      <c r="A53" s="7" t="s">
        <v>66</v>
      </c>
      <c r="B53" s="11">
        <v>0</v>
      </c>
      <c r="C53" s="18">
        <v>2262</v>
      </c>
    </row>
    <row r="54" spans="1:3" ht="15">
      <c r="A54" s="7" t="s">
        <v>67</v>
      </c>
      <c r="B54" s="11">
        <v>0</v>
      </c>
      <c r="C54" s="18">
        <v>2032</v>
      </c>
    </row>
    <row r="55" spans="1:3" ht="15">
      <c r="A55" s="7" t="s">
        <v>24</v>
      </c>
      <c r="B55" s="11">
        <v>0</v>
      </c>
      <c r="C55" s="18">
        <v>15546</v>
      </c>
    </row>
    <row r="56" spans="1:3" ht="15">
      <c r="A56" s="7" t="s">
        <v>69</v>
      </c>
      <c r="B56" s="11">
        <v>-0.031529999999999996</v>
      </c>
      <c r="C56" s="18">
        <v>563</v>
      </c>
    </row>
    <row r="57" spans="1:3" ht="15">
      <c r="A57" s="7" t="s">
        <v>71</v>
      </c>
      <c r="B57" s="11">
        <v>-0.07477000000000003</v>
      </c>
      <c r="C57" s="18">
        <v>2371</v>
      </c>
    </row>
    <row r="58" spans="1:3" ht="15">
      <c r="A58" s="7" t="s">
        <v>72</v>
      </c>
      <c r="B58" s="11">
        <v>0</v>
      </c>
      <c r="C58" s="18">
        <v>2161</v>
      </c>
    </row>
    <row r="59" spans="1:3" ht="15">
      <c r="A59" s="7" t="s">
        <v>73</v>
      </c>
      <c r="B59" s="11">
        <v>0</v>
      </c>
      <c r="C59" s="18">
        <v>6542</v>
      </c>
    </row>
    <row r="60" spans="1:3" ht="15">
      <c r="A60" s="7" t="s">
        <v>74</v>
      </c>
      <c r="B60" s="11">
        <v>0</v>
      </c>
      <c r="C60" s="18">
        <v>1109</v>
      </c>
    </row>
    <row r="61" spans="1:3" ht="15">
      <c r="A61" s="7" t="s">
        <v>81</v>
      </c>
      <c r="B61" s="11">
        <v>0</v>
      </c>
      <c r="C61" s="18">
        <v>848</v>
      </c>
    </row>
    <row r="62" spans="1:3" ht="15">
      <c r="A62" s="7" t="s">
        <v>75</v>
      </c>
      <c r="B62" s="11">
        <v>0</v>
      </c>
      <c r="C62" s="18">
        <v>4643</v>
      </c>
    </row>
    <row r="63" spans="1:3" ht="15">
      <c r="A63" s="7" t="s">
        <v>76</v>
      </c>
      <c r="B63" s="11">
        <v>0</v>
      </c>
      <c r="C63" s="18">
        <v>4864</v>
      </c>
    </row>
    <row r="64" spans="1:3" ht="15">
      <c r="A64" s="7" t="s">
        <v>77</v>
      </c>
      <c r="B64" s="11">
        <v>-0.04299999999999996</v>
      </c>
      <c r="C64" s="18">
        <v>26</v>
      </c>
    </row>
    <row r="65" spans="1:3" ht="15">
      <c r="A65" s="7" t="s">
        <v>78</v>
      </c>
      <c r="B65" s="11">
        <v>0</v>
      </c>
      <c r="C65" s="18">
        <v>2536</v>
      </c>
    </row>
    <row r="66" spans="1:3" ht="15">
      <c r="A66" s="7" t="s">
        <v>79</v>
      </c>
      <c r="B66" s="11">
        <v>0</v>
      </c>
      <c r="C66" s="18">
        <v>3943</v>
      </c>
    </row>
    <row r="67" spans="1:3" ht="15">
      <c r="A67" s="7" t="s">
        <v>80</v>
      </c>
      <c r="B67" s="11">
        <v>0</v>
      </c>
      <c r="C67" s="18">
        <v>2502</v>
      </c>
    </row>
    <row r="68" spans="1:3" ht="15">
      <c r="A68" s="7" t="s">
        <v>33</v>
      </c>
      <c r="B68" s="11">
        <v>0</v>
      </c>
      <c r="C68" s="18">
        <v>4653</v>
      </c>
    </row>
    <row r="69" spans="1:3" ht="15">
      <c r="A69" s="39" t="s">
        <v>101</v>
      </c>
      <c r="B69" s="11"/>
      <c r="C69" s="18"/>
    </row>
    <row r="70" spans="1:3" ht="15">
      <c r="A70" s="6" t="s">
        <v>102</v>
      </c>
      <c r="B70" s="11">
        <v>5.662430000000001</v>
      </c>
      <c r="C70" s="18">
        <v>6262879</v>
      </c>
    </row>
  </sheetData>
  <sheetProtection algorithmName="SHA-512" hashValue="W5iLdBxaOTHIFWHFSXS3uDdlOWJdY6We2N2TRumjhVIgd4WJEOluC7q6GSQ9YZDUgymVsk0qPa0lK9YgNl0cuA==" saltValue="EKuH04vogmBeEuMyWprDtw==" spinCount="100000" sheet="1" objects="1" scenarios="1" selectLockedCells="1" sort="0" autoFilter="0" pivotTables="0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60439-E93A-46ED-94B3-7976FA1BAA81}">
  <sheetPr>
    <tabColor rgb="FF00B050"/>
  </sheetPr>
  <dimension ref="A1:Q215"/>
  <sheetViews>
    <sheetView tabSelected="1" zoomScale="90" zoomScaleNormal="90" workbookViewId="0" topLeftCell="A1">
      <pane ySplit="1" topLeftCell="A2" activePane="bottomLeft" state="frozen"/>
      <selection pane="bottomLeft" activeCell="C9" sqref="C9"/>
    </sheetView>
  </sheetViews>
  <sheetFormatPr defaultColWidth="9.140625" defaultRowHeight="15"/>
  <cols>
    <col min="1" max="1" width="18.7109375" style="0" bestFit="1" customWidth="1"/>
    <col min="2" max="2" width="35.28125" style="0" customWidth="1"/>
    <col min="3" max="3" width="43.28125" style="0" customWidth="1"/>
    <col min="4" max="4" width="22.28125" style="23" customWidth="1"/>
    <col min="5" max="5" width="21.00390625" style="24" customWidth="1"/>
    <col min="6" max="6" width="14.57421875" style="26" customWidth="1"/>
    <col min="7" max="7" width="1.28515625" style="0" customWidth="1"/>
    <col min="8" max="8" width="25.140625" style="26" customWidth="1"/>
    <col min="9" max="9" width="17.421875" style="24" customWidth="1"/>
    <col min="10" max="10" width="16.140625" style="25" customWidth="1"/>
    <col min="11" max="11" width="1.28515625" style="0" customWidth="1"/>
    <col min="12" max="12" width="14.00390625" style="19" customWidth="1"/>
    <col min="13" max="13" width="20.00390625" style="14" customWidth="1"/>
    <col min="14" max="14" width="17.57421875" style="20" customWidth="1"/>
    <col min="15" max="15" width="13.28125" style="21" customWidth="1"/>
    <col min="16" max="16" width="17.140625" style="22" customWidth="1"/>
    <col min="17" max="17" width="15.28125" style="17" customWidth="1"/>
  </cols>
  <sheetData>
    <row r="1" spans="1:17" s="1" customFormat="1" ht="90">
      <c r="A1" s="1" t="s">
        <v>1</v>
      </c>
      <c r="B1" s="1" t="s">
        <v>0</v>
      </c>
      <c r="C1" s="1" t="s">
        <v>5</v>
      </c>
      <c r="D1" s="2" t="s">
        <v>114</v>
      </c>
      <c r="E1" s="3" t="s">
        <v>2</v>
      </c>
      <c r="F1" s="10" t="s">
        <v>15</v>
      </c>
      <c r="G1" s="4" t="s">
        <v>99</v>
      </c>
      <c r="H1" s="2" t="s">
        <v>115</v>
      </c>
      <c r="I1" s="3" t="s">
        <v>3</v>
      </c>
      <c r="J1" s="2" t="s">
        <v>14</v>
      </c>
      <c r="K1" s="4" t="s">
        <v>105</v>
      </c>
      <c r="L1" s="12" t="s">
        <v>116</v>
      </c>
      <c r="M1" s="13" t="s">
        <v>117</v>
      </c>
      <c r="N1" s="8" t="s">
        <v>94</v>
      </c>
      <c r="O1" s="9" t="s">
        <v>95</v>
      </c>
      <c r="P1" s="15" t="s">
        <v>17</v>
      </c>
      <c r="Q1" s="16" t="s">
        <v>93</v>
      </c>
    </row>
    <row r="2" spans="1:17" s="27" customFormat="1" ht="15">
      <c r="A2" s="27" t="s">
        <v>82</v>
      </c>
      <c r="B2" s="27" t="s">
        <v>82</v>
      </c>
      <c r="C2" s="27" t="s">
        <v>51</v>
      </c>
      <c r="D2" s="28">
        <v>2400812605</v>
      </c>
      <c r="E2" s="29">
        <v>0.00175</v>
      </c>
      <c r="F2" s="28">
        <v>4201</v>
      </c>
      <c r="G2" s="30"/>
      <c r="H2" s="31">
        <v>2581230211</v>
      </c>
      <c r="I2" s="29">
        <v>0.00177</v>
      </c>
      <c r="J2" s="28">
        <v>4569</v>
      </c>
      <c r="K2" s="30"/>
      <c r="L2" s="38">
        <f aca="true" t="shared" si="0" ref="L2:L65">H2-D2</f>
        <v>180417606</v>
      </c>
      <c r="M2" s="32">
        <f aca="true" t="shared" si="1" ref="M2:M65">L2/D2</f>
        <v>0.0751485582940781</v>
      </c>
      <c r="N2" s="33">
        <f aca="true" t="shared" si="2" ref="N2:N65">I2-E2</f>
        <v>2.0000000000000052E-05</v>
      </c>
      <c r="O2" s="34">
        <f aca="true" t="shared" si="3" ref="O2:O65">N2/E2</f>
        <v>0.011428571428571458</v>
      </c>
      <c r="P2" s="35">
        <f aca="true" t="shared" si="4" ref="P2:P65">J2-F2</f>
        <v>368</v>
      </c>
      <c r="Q2" s="36">
        <f aca="true" t="shared" si="5" ref="Q2:Q65">P2/F2</f>
        <v>0.08759819090692693</v>
      </c>
    </row>
    <row r="3" spans="1:17" s="27" customFormat="1" ht="15">
      <c r="A3" s="27" t="s">
        <v>82</v>
      </c>
      <c r="B3" s="27" t="s">
        <v>82</v>
      </c>
      <c r="C3" s="27" t="s">
        <v>83</v>
      </c>
      <c r="D3" s="28">
        <v>2400812605</v>
      </c>
      <c r="E3" s="29">
        <v>0.12504</v>
      </c>
      <c r="F3" s="28">
        <v>300198</v>
      </c>
      <c r="G3" s="30"/>
      <c r="H3" s="31">
        <v>2581230211</v>
      </c>
      <c r="I3" s="29">
        <v>0.11868</v>
      </c>
      <c r="J3" s="28">
        <v>306340</v>
      </c>
      <c r="K3" s="30"/>
      <c r="L3" s="38">
        <f t="shared" si="0"/>
        <v>180417606</v>
      </c>
      <c r="M3" s="32">
        <f t="shared" si="1"/>
        <v>0.0751485582940781</v>
      </c>
      <c r="N3" s="33">
        <f t="shared" si="2"/>
        <v>-0.006360000000000018</v>
      </c>
      <c r="O3" s="34">
        <f t="shared" si="3"/>
        <v>-0.05086372360844544</v>
      </c>
      <c r="P3" s="35">
        <f t="shared" si="4"/>
        <v>6142</v>
      </c>
      <c r="Q3" s="36">
        <f t="shared" si="5"/>
        <v>0.020459829845635213</v>
      </c>
    </row>
    <row r="4" spans="1:17" s="27" customFormat="1" ht="15">
      <c r="A4" s="27" t="s">
        <v>82</v>
      </c>
      <c r="B4" s="27" t="s">
        <v>82</v>
      </c>
      <c r="C4" s="27" t="s">
        <v>50</v>
      </c>
      <c r="D4" s="28">
        <v>2400812605</v>
      </c>
      <c r="E4" s="29">
        <v>0</v>
      </c>
      <c r="F4" s="28">
        <v>0</v>
      </c>
      <c r="G4" s="30"/>
      <c r="H4" s="31">
        <v>2581230211</v>
      </c>
      <c r="I4" s="29">
        <v>0.00101</v>
      </c>
      <c r="J4" s="28">
        <v>2607</v>
      </c>
      <c r="K4" s="30"/>
      <c r="L4" s="38">
        <f t="shared" si="0"/>
        <v>180417606</v>
      </c>
      <c r="M4" s="32">
        <f t="shared" si="1"/>
        <v>0.0751485582940781</v>
      </c>
      <c r="N4" s="33">
        <f t="shared" si="2"/>
        <v>0.00101</v>
      </c>
      <c r="O4" s="34" t="e">
        <f t="shared" si="3"/>
        <v>#DIV/0!</v>
      </c>
      <c r="P4" s="35">
        <f t="shared" si="4"/>
        <v>2607</v>
      </c>
      <c r="Q4" s="36" t="e">
        <f t="shared" si="5"/>
        <v>#DIV/0!</v>
      </c>
    </row>
    <row r="5" spans="1:17" s="27" customFormat="1" ht="15">
      <c r="A5" s="27" t="s">
        <v>108</v>
      </c>
      <c r="B5" s="27" t="s">
        <v>4</v>
      </c>
      <c r="C5" s="27" t="s">
        <v>8</v>
      </c>
      <c r="D5" s="28">
        <v>148290</v>
      </c>
      <c r="E5" s="29">
        <v>3.00088</v>
      </c>
      <c r="F5" s="28">
        <v>445</v>
      </c>
      <c r="G5" s="30"/>
      <c r="H5" s="28">
        <v>168531</v>
      </c>
      <c r="I5" s="29">
        <v>3.00375</v>
      </c>
      <c r="J5" s="28">
        <v>507</v>
      </c>
      <c r="K5" s="30"/>
      <c r="L5" s="38">
        <f t="shared" si="0"/>
        <v>20241</v>
      </c>
      <c r="M5" s="32">
        <f t="shared" si="1"/>
        <v>0.13649605502731135</v>
      </c>
      <c r="N5" s="33">
        <f t="shared" si="2"/>
        <v>0.00287000000000015</v>
      </c>
      <c r="O5" s="34">
        <f t="shared" si="3"/>
        <v>0.0009563861267362074</v>
      </c>
      <c r="P5" s="35">
        <f t="shared" si="4"/>
        <v>62</v>
      </c>
      <c r="Q5" s="36">
        <f t="shared" si="5"/>
        <v>0.1393258426966292</v>
      </c>
    </row>
    <row r="6" spans="1:17" s="27" customFormat="1" ht="15">
      <c r="A6" s="27" t="s">
        <v>108</v>
      </c>
      <c r="B6" s="27" t="s">
        <v>4</v>
      </c>
      <c r="C6" s="27" t="s">
        <v>7</v>
      </c>
      <c r="D6" s="28">
        <v>1927202</v>
      </c>
      <c r="E6" s="29">
        <v>0.27</v>
      </c>
      <c r="F6" s="28">
        <v>520</v>
      </c>
      <c r="G6" s="30"/>
      <c r="H6" s="28">
        <v>2594254</v>
      </c>
      <c r="I6" s="29">
        <v>0.27</v>
      </c>
      <c r="J6" s="28">
        <v>700</v>
      </c>
      <c r="K6" s="30"/>
      <c r="L6" s="38">
        <f t="shared" si="0"/>
        <v>667052</v>
      </c>
      <c r="M6" s="32">
        <f t="shared" si="1"/>
        <v>0.34612458891180065</v>
      </c>
      <c r="N6" s="33">
        <f t="shared" si="2"/>
        <v>0</v>
      </c>
      <c r="O6" s="34">
        <f t="shared" si="3"/>
        <v>0</v>
      </c>
      <c r="P6" s="35">
        <f t="shared" si="4"/>
        <v>180</v>
      </c>
      <c r="Q6" s="36">
        <f t="shared" si="5"/>
        <v>0.34615384615384615</v>
      </c>
    </row>
    <row r="7" spans="1:17" s="27" customFormat="1" ht="15">
      <c r="A7" s="27" t="s">
        <v>108</v>
      </c>
      <c r="B7" s="27" t="s">
        <v>4</v>
      </c>
      <c r="C7" s="27" t="s">
        <v>6</v>
      </c>
      <c r="D7" s="28">
        <v>1927202</v>
      </c>
      <c r="E7" s="29">
        <v>8.1</v>
      </c>
      <c r="F7" s="28">
        <v>15610</v>
      </c>
      <c r="G7" s="30"/>
      <c r="H7" s="28">
        <v>2594254</v>
      </c>
      <c r="I7" s="29">
        <v>8.1</v>
      </c>
      <c r="J7" s="28">
        <v>21013</v>
      </c>
      <c r="K7" s="30"/>
      <c r="L7" s="38">
        <f t="shared" si="0"/>
        <v>667052</v>
      </c>
      <c r="M7" s="32">
        <f t="shared" si="1"/>
        <v>0.34612458891180065</v>
      </c>
      <c r="N7" s="33">
        <f t="shared" si="2"/>
        <v>0</v>
      </c>
      <c r="O7" s="34">
        <f t="shared" si="3"/>
        <v>0</v>
      </c>
      <c r="P7" s="35">
        <f t="shared" si="4"/>
        <v>5403</v>
      </c>
      <c r="Q7" s="36">
        <f t="shared" si="5"/>
        <v>0.34612427930813583</v>
      </c>
    </row>
    <row r="8" spans="1:17" s="27" customFormat="1" ht="15">
      <c r="A8" s="27" t="s">
        <v>108</v>
      </c>
      <c r="B8" s="27" t="s">
        <v>9</v>
      </c>
      <c r="C8" s="27" t="s">
        <v>6</v>
      </c>
      <c r="D8" s="28">
        <v>9224912</v>
      </c>
      <c r="E8" s="29">
        <v>8.1</v>
      </c>
      <c r="F8" s="28">
        <v>74722</v>
      </c>
      <c r="G8" s="30"/>
      <c r="H8" s="28">
        <v>12005175</v>
      </c>
      <c r="I8" s="29">
        <v>8.1</v>
      </c>
      <c r="J8" s="28">
        <v>97242</v>
      </c>
      <c r="K8" s="30"/>
      <c r="L8" s="38">
        <f t="shared" si="0"/>
        <v>2780263</v>
      </c>
      <c r="M8" s="32">
        <f t="shared" si="1"/>
        <v>0.3013863980491088</v>
      </c>
      <c r="N8" s="33">
        <f t="shared" si="2"/>
        <v>0</v>
      </c>
      <c r="O8" s="34">
        <f t="shared" si="3"/>
        <v>0</v>
      </c>
      <c r="P8" s="35">
        <f t="shared" si="4"/>
        <v>22520</v>
      </c>
      <c r="Q8" s="36">
        <f t="shared" si="5"/>
        <v>0.3013837959369396</v>
      </c>
    </row>
    <row r="9" spans="1:17" s="27" customFormat="1" ht="15">
      <c r="A9" s="27" t="s">
        <v>108</v>
      </c>
      <c r="B9" s="27" t="s">
        <v>9</v>
      </c>
      <c r="C9" s="27" t="s">
        <v>10</v>
      </c>
      <c r="D9" s="28">
        <v>9224912</v>
      </c>
      <c r="E9" s="29">
        <v>0.75499</v>
      </c>
      <c r="F9" s="28">
        <v>6965</v>
      </c>
      <c r="G9" s="30"/>
      <c r="H9" s="28">
        <v>12005175</v>
      </c>
      <c r="I9" s="29">
        <v>0.72113</v>
      </c>
      <c r="J9" s="28">
        <v>8657</v>
      </c>
      <c r="K9" s="30"/>
      <c r="L9" s="38">
        <f t="shared" si="0"/>
        <v>2780263</v>
      </c>
      <c r="M9" s="32">
        <f t="shared" si="1"/>
        <v>0.3013863980491088</v>
      </c>
      <c r="N9" s="33">
        <f t="shared" si="2"/>
        <v>-0.03386</v>
      </c>
      <c r="O9" s="34">
        <f t="shared" si="3"/>
        <v>-0.04484827613610776</v>
      </c>
      <c r="P9" s="35">
        <f t="shared" si="4"/>
        <v>1692</v>
      </c>
      <c r="Q9" s="36">
        <f t="shared" si="5"/>
        <v>0.2429289303661163</v>
      </c>
    </row>
    <row r="10" spans="1:17" s="27" customFormat="1" ht="15">
      <c r="A10" s="27" t="s">
        <v>108</v>
      </c>
      <c r="B10" s="27" t="s">
        <v>9</v>
      </c>
      <c r="C10" s="27" t="s">
        <v>96</v>
      </c>
      <c r="D10" s="28">
        <v>9224912</v>
      </c>
      <c r="E10" s="29">
        <v>0.26998</v>
      </c>
      <c r="F10" s="28">
        <v>2491</v>
      </c>
      <c r="G10" s="30"/>
      <c r="H10" s="28">
        <v>12005175</v>
      </c>
      <c r="I10" s="29">
        <v>0.2148</v>
      </c>
      <c r="J10" s="28">
        <v>2579</v>
      </c>
      <c r="K10" s="30"/>
      <c r="L10" s="38">
        <f t="shared" si="0"/>
        <v>2780263</v>
      </c>
      <c r="M10" s="32">
        <f t="shared" si="1"/>
        <v>0.3013863980491088</v>
      </c>
      <c r="N10" s="33">
        <f t="shared" si="2"/>
        <v>-0.05518000000000001</v>
      </c>
      <c r="O10" s="34">
        <f t="shared" si="3"/>
        <v>-0.2043855100377806</v>
      </c>
      <c r="P10" s="35">
        <f t="shared" si="4"/>
        <v>88</v>
      </c>
      <c r="Q10" s="36">
        <f>P10/F10</f>
        <v>0.03532717784022481</v>
      </c>
    </row>
    <row r="11" spans="1:17" s="27" customFormat="1" ht="15">
      <c r="A11" s="27" t="s">
        <v>108</v>
      </c>
      <c r="B11" s="27" t="s">
        <v>104</v>
      </c>
      <c r="C11" s="27" t="s">
        <v>8</v>
      </c>
      <c r="D11" s="28">
        <v>307167</v>
      </c>
      <c r="E11" s="29">
        <v>0</v>
      </c>
      <c r="F11" s="28">
        <v>0</v>
      </c>
      <c r="G11" s="30"/>
      <c r="H11" s="28">
        <v>365025</v>
      </c>
      <c r="I11" s="29">
        <v>3.00375</v>
      </c>
      <c r="J11" s="28">
        <v>1097</v>
      </c>
      <c r="K11" s="30"/>
      <c r="L11" s="38">
        <f t="shared" si="0"/>
        <v>57858</v>
      </c>
      <c r="M11" s="32">
        <f t="shared" si="1"/>
        <v>0.18836007774272626</v>
      </c>
      <c r="N11" s="33">
        <f t="shared" si="2"/>
        <v>3.00375</v>
      </c>
      <c r="O11" s="34" t="e">
        <f>N11/E11</f>
        <v>#DIV/0!</v>
      </c>
      <c r="P11" s="35">
        <f>J11-F11</f>
        <v>1097</v>
      </c>
      <c r="Q11" s="36" t="e">
        <f>P11/F11</f>
        <v>#DIV/0!</v>
      </c>
    </row>
    <row r="12" spans="1:17" s="27" customFormat="1" ht="15">
      <c r="A12" s="27" t="s">
        <v>108</v>
      </c>
      <c r="B12" s="27" t="s">
        <v>12</v>
      </c>
      <c r="C12" s="27" t="s">
        <v>10</v>
      </c>
      <c r="D12" s="28">
        <v>189446139</v>
      </c>
      <c r="E12" s="29">
        <v>0.54024</v>
      </c>
      <c r="F12" s="28">
        <v>102346</v>
      </c>
      <c r="G12" s="30"/>
      <c r="H12" s="28">
        <v>209699141</v>
      </c>
      <c r="I12" s="29">
        <v>0.65923</v>
      </c>
      <c r="J12" s="28">
        <v>138240</v>
      </c>
      <c r="K12" s="30"/>
      <c r="L12" s="38">
        <f t="shared" si="0"/>
        <v>20253002</v>
      </c>
      <c r="M12" s="32">
        <f t="shared" si="1"/>
        <v>0.10690638567197192</v>
      </c>
      <c r="N12" s="33">
        <f t="shared" si="2"/>
        <v>0.11898999999999993</v>
      </c>
      <c r="O12" s="34">
        <f t="shared" si="3"/>
        <v>0.2202539612024284</v>
      </c>
      <c r="P12" s="35">
        <f t="shared" si="4"/>
        <v>35894</v>
      </c>
      <c r="Q12" s="36">
        <f t="shared" si="5"/>
        <v>0.3507122896840131</v>
      </c>
    </row>
    <row r="13" spans="1:17" s="27" customFormat="1" ht="15">
      <c r="A13" s="27" t="s">
        <v>108</v>
      </c>
      <c r="B13" s="27" t="s">
        <v>12</v>
      </c>
      <c r="C13" s="27" t="s">
        <v>8</v>
      </c>
      <c r="D13" s="28">
        <v>3410190</v>
      </c>
      <c r="E13" s="29">
        <v>3.00364</v>
      </c>
      <c r="F13" s="28">
        <v>10243</v>
      </c>
      <c r="G13" s="30"/>
      <c r="H13" s="31">
        <v>3696650</v>
      </c>
      <c r="I13" s="29">
        <v>3.00375</v>
      </c>
      <c r="J13" s="28">
        <v>11104</v>
      </c>
      <c r="K13" s="30"/>
      <c r="L13" s="38">
        <f t="shared" si="0"/>
        <v>286460</v>
      </c>
      <c r="M13" s="32">
        <f t="shared" si="1"/>
        <v>0.08400118468472431</v>
      </c>
      <c r="N13" s="33">
        <f t="shared" si="2"/>
        <v>0.00011000000000027654</v>
      </c>
      <c r="O13" s="34">
        <f t="shared" si="3"/>
        <v>3.662223169230552E-05</v>
      </c>
      <c r="P13" s="35">
        <f t="shared" si="4"/>
        <v>861</v>
      </c>
      <c r="Q13" s="36">
        <f t="shared" si="5"/>
        <v>0.08405740505711218</v>
      </c>
    </row>
    <row r="14" spans="1:17" s="27" customFormat="1" ht="15">
      <c r="A14" s="27" t="s">
        <v>108</v>
      </c>
      <c r="B14" s="27" t="s">
        <v>12</v>
      </c>
      <c r="C14" s="27" t="s">
        <v>6</v>
      </c>
      <c r="D14" s="28">
        <v>189446139</v>
      </c>
      <c r="E14" s="29">
        <v>8.1</v>
      </c>
      <c r="F14" s="28">
        <v>1534514</v>
      </c>
      <c r="G14" s="30"/>
      <c r="H14" s="28">
        <v>209699141</v>
      </c>
      <c r="I14" s="29">
        <v>8.1</v>
      </c>
      <c r="J14" s="28">
        <v>1698563</v>
      </c>
      <c r="K14" s="30"/>
      <c r="L14" s="38">
        <f t="shared" si="0"/>
        <v>20253002</v>
      </c>
      <c r="M14" s="32">
        <f t="shared" si="1"/>
        <v>0.10690638567197192</v>
      </c>
      <c r="N14" s="33">
        <f t="shared" si="2"/>
        <v>0</v>
      </c>
      <c r="O14" s="34">
        <f t="shared" si="3"/>
        <v>0</v>
      </c>
      <c r="P14" s="35">
        <f t="shared" si="4"/>
        <v>164049</v>
      </c>
      <c r="Q14" s="36">
        <f t="shared" si="5"/>
        <v>0.10690616051727127</v>
      </c>
    </row>
    <row r="15" spans="1:17" s="27" customFormat="1" ht="15">
      <c r="A15" s="27" t="s">
        <v>108</v>
      </c>
      <c r="B15" s="27" t="s">
        <v>12</v>
      </c>
      <c r="C15" s="27" t="s">
        <v>16</v>
      </c>
      <c r="D15" s="28">
        <v>194062268</v>
      </c>
      <c r="E15" s="29">
        <v>2.65522</v>
      </c>
      <c r="F15" s="28">
        <v>515278</v>
      </c>
      <c r="G15" s="30"/>
      <c r="H15" s="31">
        <v>215905626</v>
      </c>
      <c r="I15" s="29">
        <v>2.51247</v>
      </c>
      <c r="J15" s="28">
        <v>542456</v>
      </c>
      <c r="K15" s="30"/>
      <c r="L15" s="38">
        <f t="shared" si="0"/>
        <v>21843358</v>
      </c>
      <c r="M15" s="32">
        <f t="shared" si="1"/>
        <v>0.1125585010683272</v>
      </c>
      <c r="N15" s="33">
        <f t="shared" si="2"/>
        <v>-0.14274999999999993</v>
      </c>
      <c r="O15" s="34">
        <f t="shared" si="3"/>
        <v>-0.053762023485812827</v>
      </c>
      <c r="P15" s="35">
        <f t="shared" si="4"/>
        <v>27178</v>
      </c>
      <c r="Q15" s="36">
        <f t="shared" si="5"/>
        <v>0.05274434382993258</v>
      </c>
    </row>
    <row r="16" spans="1:17" s="27" customFormat="1" ht="15">
      <c r="A16" s="27" t="s">
        <v>108</v>
      </c>
      <c r="B16" s="27" t="s">
        <v>12</v>
      </c>
      <c r="C16" s="27" t="s">
        <v>13</v>
      </c>
      <c r="D16" s="28">
        <v>189446139</v>
      </c>
      <c r="E16" s="29">
        <v>1.23369</v>
      </c>
      <c r="F16" s="28">
        <v>233718</v>
      </c>
      <c r="G16" s="30"/>
      <c r="H16" s="28">
        <v>209699141</v>
      </c>
      <c r="I16" s="29">
        <v>1.01528</v>
      </c>
      <c r="J16" s="28">
        <v>212903</v>
      </c>
      <c r="K16" s="30"/>
      <c r="L16" s="38">
        <f t="shared" si="0"/>
        <v>20253002</v>
      </c>
      <c r="M16" s="32">
        <f t="shared" si="1"/>
        <v>0.10690638567197192</v>
      </c>
      <c r="N16" s="33">
        <f t="shared" si="2"/>
        <v>-0.21841</v>
      </c>
      <c r="O16" s="34">
        <f t="shared" si="3"/>
        <v>-0.17703799171590917</v>
      </c>
      <c r="P16" s="35">
        <f t="shared" si="4"/>
        <v>-20815</v>
      </c>
      <c r="Q16" s="36">
        <f t="shared" si="5"/>
        <v>-0.08906032055725276</v>
      </c>
    </row>
    <row r="17" spans="1:17" s="27" customFormat="1" ht="15">
      <c r="A17" s="27" t="s">
        <v>108</v>
      </c>
      <c r="B17" s="27" t="s">
        <v>12</v>
      </c>
      <c r="C17" s="27" t="s">
        <v>11</v>
      </c>
      <c r="D17" s="28">
        <v>189446139</v>
      </c>
      <c r="E17" s="29">
        <v>0.24504</v>
      </c>
      <c r="F17" s="28">
        <v>46422</v>
      </c>
      <c r="G17" s="30"/>
      <c r="H17" s="31">
        <v>209699141</v>
      </c>
      <c r="I17" s="29">
        <v>0.16362</v>
      </c>
      <c r="J17" s="28">
        <v>34311</v>
      </c>
      <c r="K17" s="30"/>
      <c r="L17" s="38">
        <f t="shared" si="0"/>
        <v>20253002</v>
      </c>
      <c r="M17" s="32">
        <f t="shared" si="1"/>
        <v>0.10690638567197192</v>
      </c>
      <c r="N17" s="33">
        <f t="shared" si="2"/>
        <v>-0.08142000000000002</v>
      </c>
      <c r="O17" s="34">
        <f t="shared" si="3"/>
        <v>-0.33227228207639575</v>
      </c>
      <c r="P17" s="35">
        <f t="shared" si="4"/>
        <v>-12111</v>
      </c>
      <c r="Q17" s="36">
        <f t="shared" si="5"/>
        <v>-0.26088923355305677</v>
      </c>
    </row>
    <row r="18" spans="1:17" s="27" customFormat="1" ht="15">
      <c r="A18" s="27" t="s">
        <v>108</v>
      </c>
      <c r="B18" s="27" t="s">
        <v>18</v>
      </c>
      <c r="C18" s="27" t="s">
        <v>10</v>
      </c>
      <c r="D18" s="28">
        <v>7901044</v>
      </c>
      <c r="E18" s="29">
        <v>0.82286</v>
      </c>
      <c r="F18" s="28">
        <v>6501</v>
      </c>
      <c r="G18" s="30"/>
      <c r="H18" s="31">
        <v>9056286</v>
      </c>
      <c r="I18" s="29">
        <v>0.84914</v>
      </c>
      <c r="J18" s="28">
        <v>7690</v>
      </c>
      <c r="K18" s="30"/>
      <c r="L18" s="38">
        <f t="shared" si="0"/>
        <v>1155242</v>
      </c>
      <c r="M18" s="32">
        <f t="shared" si="1"/>
        <v>0.14621384212010463</v>
      </c>
      <c r="N18" s="33">
        <f t="shared" si="2"/>
        <v>0.02627999999999997</v>
      </c>
      <c r="O18" s="34">
        <f t="shared" si="3"/>
        <v>0.03193738910628779</v>
      </c>
      <c r="P18" s="35">
        <f t="shared" si="4"/>
        <v>1189</v>
      </c>
      <c r="Q18" s="36">
        <f t="shared" si="5"/>
        <v>0.1828949392401169</v>
      </c>
    </row>
    <row r="19" spans="1:17" s="27" customFormat="1" ht="15">
      <c r="A19" s="27" t="s">
        <v>108</v>
      </c>
      <c r="B19" s="27" t="s">
        <v>18</v>
      </c>
      <c r="C19" s="27" t="s">
        <v>6</v>
      </c>
      <c r="D19" s="28">
        <v>7901044</v>
      </c>
      <c r="E19" s="29">
        <v>8.1</v>
      </c>
      <c r="F19" s="28">
        <v>63998</v>
      </c>
      <c r="G19" s="30"/>
      <c r="H19" s="31">
        <v>9056286</v>
      </c>
      <c r="I19" s="29">
        <v>8.1</v>
      </c>
      <c r="J19" s="28">
        <v>73356</v>
      </c>
      <c r="K19" s="30"/>
      <c r="L19" s="38">
        <f t="shared" si="0"/>
        <v>1155242</v>
      </c>
      <c r="M19" s="32">
        <f t="shared" si="1"/>
        <v>0.14621384212010463</v>
      </c>
      <c r="N19" s="33">
        <f t="shared" si="2"/>
        <v>0</v>
      </c>
      <c r="O19" s="34">
        <f t="shared" si="3"/>
        <v>0</v>
      </c>
      <c r="P19" s="35">
        <f t="shared" si="4"/>
        <v>9358</v>
      </c>
      <c r="Q19" s="36">
        <f t="shared" si="5"/>
        <v>0.1462233194787337</v>
      </c>
    </row>
    <row r="20" spans="1:17" s="27" customFormat="1" ht="15">
      <c r="A20" s="27" t="s">
        <v>108</v>
      </c>
      <c r="B20" s="27" t="s">
        <v>18</v>
      </c>
      <c r="C20" s="27" t="s">
        <v>7</v>
      </c>
      <c r="D20" s="28">
        <v>7901044</v>
      </c>
      <c r="E20" s="29">
        <v>0.26994</v>
      </c>
      <c r="F20" s="28">
        <v>2133</v>
      </c>
      <c r="G20" s="30"/>
      <c r="H20" s="31">
        <v>9056286</v>
      </c>
      <c r="I20" s="29">
        <v>0.27</v>
      </c>
      <c r="J20" s="28">
        <v>2445</v>
      </c>
      <c r="K20" s="30"/>
      <c r="L20" s="38">
        <f t="shared" si="0"/>
        <v>1155242</v>
      </c>
      <c r="M20" s="32">
        <f t="shared" si="1"/>
        <v>0.14621384212010463</v>
      </c>
      <c r="N20" s="33">
        <f t="shared" si="2"/>
        <v>6.0000000000004494E-05</v>
      </c>
      <c r="O20" s="34">
        <f t="shared" si="3"/>
        <v>0.00022227161591466434</v>
      </c>
      <c r="P20" s="35">
        <f t="shared" si="4"/>
        <v>312</v>
      </c>
      <c r="Q20" s="36">
        <f t="shared" si="5"/>
        <v>0.14627285513361463</v>
      </c>
    </row>
    <row r="21" spans="1:17" s="27" customFormat="1" ht="15">
      <c r="A21" s="27" t="s">
        <v>108</v>
      </c>
      <c r="B21" s="27" t="s">
        <v>19</v>
      </c>
      <c r="C21" s="27" t="s">
        <v>6</v>
      </c>
      <c r="D21" s="28">
        <v>939163334</v>
      </c>
      <c r="E21" s="29">
        <v>8.1</v>
      </c>
      <c r="F21" s="28">
        <v>7607223</v>
      </c>
      <c r="G21" s="30"/>
      <c r="H21" s="31">
        <v>922708023</v>
      </c>
      <c r="I21" s="29">
        <v>8.1</v>
      </c>
      <c r="J21" s="28">
        <v>7473935</v>
      </c>
      <c r="K21" s="30"/>
      <c r="L21" s="38">
        <f t="shared" si="0"/>
        <v>-16455311</v>
      </c>
      <c r="M21" s="32">
        <f t="shared" si="1"/>
        <v>-0.01752124513838825</v>
      </c>
      <c r="N21" s="33">
        <f t="shared" si="2"/>
        <v>0</v>
      </c>
      <c r="O21" s="34">
        <f t="shared" si="3"/>
        <v>0</v>
      </c>
      <c r="P21" s="35">
        <f t="shared" si="4"/>
        <v>-133288</v>
      </c>
      <c r="Q21" s="36">
        <f t="shared" si="5"/>
        <v>-0.017521242640054065</v>
      </c>
    </row>
    <row r="22" spans="1:17" s="27" customFormat="1" ht="15">
      <c r="A22" s="27" t="s">
        <v>108</v>
      </c>
      <c r="B22" s="27" t="s">
        <v>19</v>
      </c>
      <c r="C22" s="27" t="s">
        <v>7</v>
      </c>
      <c r="D22" s="28">
        <v>939163334</v>
      </c>
      <c r="E22" s="29">
        <v>0.27</v>
      </c>
      <c r="F22" s="28">
        <v>253574</v>
      </c>
      <c r="G22" s="30"/>
      <c r="H22" s="31">
        <v>922708023</v>
      </c>
      <c r="I22" s="29">
        <v>0.27</v>
      </c>
      <c r="J22" s="28">
        <v>249131</v>
      </c>
      <c r="K22" s="30"/>
      <c r="L22" s="38">
        <f t="shared" si="0"/>
        <v>-16455311</v>
      </c>
      <c r="M22" s="32">
        <f t="shared" si="1"/>
        <v>-0.01752124513838825</v>
      </c>
      <c r="N22" s="33">
        <f t="shared" si="2"/>
        <v>0</v>
      </c>
      <c r="O22" s="34">
        <f t="shared" si="3"/>
        <v>0</v>
      </c>
      <c r="P22" s="35">
        <f t="shared" si="4"/>
        <v>-4443</v>
      </c>
      <c r="Q22" s="36">
        <f t="shared" si="5"/>
        <v>-0.017521512457901834</v>
      </c>
    </row>
    <row r="23" spans="1:17" s="27" customFormat="1" ht="15">
      <c r="A23" s="27" t="s">
        <v>108</v>
      </c>
      <c r="B23" s="27" t="s">
        <v>19</v>
      </c>
      <c r="C23" s="27" t="s">
        <v>8</v>
      </c>
      <c r="D23" s="28">
        <v>16421384</v>
      </c>
      <c r="E23" s="29">
        <v>3.00375</v>
      </c>
      <c r="F23" s="28">
        <v>49326</v>
      </c>
      <c r="G23" s="30"/>
      <c r="H23" s="31">
        <v>16879550</v>
      </c>
      <c r="I23" s="29">
        <v>3.00375</v>
      </c>
      <c r="J23" s="28">
        <v>50702</v>
      </c>
      <c r="K23" s="30"/>
      <c r="L23" s="38">
        <f t="shared" si="0"/>
        <v>458166</v>
      </c>
      <c r="M23" s="32">
        <f t="shared" si="1"/>
        <v>0.02790057159615779</v>
      </c>
      <c r="N23" s="33">
        <f t="shared" si="2"/>
        <v>0</v>
      </c>
      <c r="O23" s="34">
        <f t="shared" si="3"/>
        <v>0</v>
      </c>
      <c r="P23" s="35">
        <f t="shared" si="4"/>
        <v>1376</v>
      </c>
      <c r="Q23" s="36">
        <f t="shared" si="5"/>
        <v>0.027896038600332483</v>
      </c>
    </row>
    <row r="24" spans="1:17" s="27" customFormat="1" ht="15">
      <c r="A24" s="27" t="s">
        <v>108</v>
      </c>
      <c r="B24" s="27" t="s">
        <v>19</v>
      </c>
      <c r="C24" s="27" t="s">
        <v>11</v>
      </c>
      <c r="D24" s="28">
        <v>939163334</v>
      </c>
      <c r="E24" s="29">
        <v>2.45188</v>
      </c>
      <c r="F24" s="28">
        <v>2302716</v>
      </c>
      <c r="G24" s="30"/>
      <c r="H24" s="31">
        <v>922708023</v>
      </c>
      <c r="I24" s="29">
        <v>2.55545</v>
      </c>
      <c r="J24" s="28">
        <v>2357934</v>
      </c>
      <c r="K24" s="30"/>
      <c r="L24" s="38">
        <f t="shared" si="0"/>
        <v>-16455311</v>
      </c>
      <c r="M24" s="32">
        <f t="shared" si="1"/>
        <v>-0.01752124513838825</v>
      </c>
      <c r="N24" s="33">
        <f t="shared" si="2"/>
        <v>0.10356999999999994</v>
      </c>
      <c r="O24" s="34">
        <f t="shared" si="3"/>
        <v>0.04224105584286341</v>
      </c>
      <c r="P24" s="35">
        <f t="shared" si="4"/>
        <v>55218</v>
      </c>
      <c r="Q24" s="36">
        <f t="shared" si="5"/>
        <v>0.023979509414100566</v>
      </c>
    </row>
    <row r="25" spans="1:17" s="27" customFormat="1" ht="15">
      <c r="A25" s="27" t="s">
        <v>108</v>
      </c>
      <c r="B25" s="27" t="s">
        <v>19</v>
      </c>
      <c r="C25" s="27" t="s">
        <v>13</v>
      </c>
      <c r="D25" s="28">
        <v>939163334</v>
      </c>
      <c r="E25" s="29">
        <v>1.58694</v>
      </c>
      <c r="F25" s="28">
        <v>1490396</v>
      </c>
      <c r="G25" s="30"/>
      <c r="H25" s="31">
        <v>922708023</v>
      </c>
      <c r="I25" s="29">
        <v>1.659</v>
      </c>
      <c r="J25" s="28">
        <v>1530773</v>
      </c>
      <c r="K25" s="30"/>
      <c r="L25" s="38">
        <f>H25-D25</f>
        <v>-16455311</v>
      </c>
      <c r="M25" s="32">
        <f>L25/D25</f>
        <v>-0.01752124513838825</v>
      </c>
      <c r="N25" s="33">
        <f t="shared" si="2"/>
        <v>0.07206000000000001</v>
      </c>
      <c r="O25" s="34">
        <f t="shared" si="3"/>
        <v>0.04540814397519756</v>
      </c>
      <c r="P25" s="35">
        <f t="shared" si="4"/>
        <v>40377</v>
      </c>
      <c r="Q25" s="36">
        <f t="shared" si="5"/>
        <v>0.0270914575723499</v>
      </c>
    </row>
    <row r="26" spans="1:17" s="27" customFormat="1" ht="15">
      <c r="A26" s="27" t="s">
        <v>108</v>
      </c>
      <c r="B26" s="27" t="s">
        <v>19</v>
      </c>
      <c r="C26" s="27" t="s">
        <v>20</v>
      </c>
      <c r="D26" s="28">
        <v>939163334</v>
      </c>
      <c r="E26" s="29">
        <v>0.39928</v>
      </c>
      <c r="F26" s="28">
        <v>374989</v>
      </c>
      <c r="G26" s="30"/>
      <c r="H26" s="31">
        <v>922708023</v>
      </c>
      <c r="I26" s="29">
        <v>0.42105</v>
      </c>
      <c r="J26" s="28">
        <v>388506</v>
      </c>
      <c r="K26" s="30"/>
      <c r="L26" s="38">
        <f t="shared" si="0"/>
        <v>-16455311</v>
      </c>
      <c r="M26" s="32">
        <f t="shared" si="1"/>
        <v>-0.01752124513838825</v>
      </c>
      <c r="N26" s="33">
        <f t="shared" si="2"/>
        <v>0.021769999999999956</v>
      </c>
      <c r="O26" s="34">
        <f t="shared" si="3"/>
        <v>0.054523141654978846</v>
      </c>
      <c r="P26" s="35">
        <f t="shared" si="4"/>
        <v>13517</v>
      </c>
      <c r="Q26" s="36">
        <f t="shared" si="5"/>
        <v>0.036046390694127024</v>
      </c>
    </row>
    <row r="27" spans="1:17" s="27" customFormat="1" ht="15">
      <c r="A27" s="27" t="s">
        <v>108</v>
      </c>
      <c r="B27" s="27" t="s">
        <v>19</v>
      </c>
      <c r="C27" s="27" t="s">
        <v>10</v>
      </c>
      <c r="D27" s="28">
        <v>939163334</v>
      </c>
      <c r="E27" s="29">
        <v>0.53867</v>
      </c>
      <c r="F27" s="28">
        <v>505899</v>
      </c>
      <c r="G27" s="30"/>
      <c r="H27" s="31">
        <v>922708023</v>
      </c>
      <c r="I27" s="29">
        <v>0.57811</v>
      </c>
      <c r="J27" s="28">
        <v>533427</v>
      </c>
      <c r="K27" s="30"/>
      <c r="L27" s="38">
        <f t="shared" si="0"/>
        <v>-16455311</v>
      </c>
      <c r="M27" s="32">
        <f t="shared" si="1"/>
        <v>-0.01752124513838825</v>
      </c>
      <c r="N27" s="33">
        <f t="shared" si="2"/>
        <v>0.03944000000000003</v>
      </c>
      <c r="O27" s="34">
        <f t="shared" si="3"/>
        <v>0.07321736870440164</v>
      </c>
      <c r="P27" s="35">
        <f t="shared" si="4"/>
        <v>27528</v>
      </c>
      <c r="Q27" s="36">
        <f t="shared" si="5"/>
        <v>0.05441402335248736</v>
      </c>
    </row>
    <row r="28" spans="1:17" s="27" customFormat="1" ht="15">
      <c r="A28" s="27" t="s">
        <v>108</v>
      </c>
      <c r="B28" s="27" t="s">
        <v>19</v>
      </c>
      <c r="C28" s="27" t="s">
        <v>16</v>
      </c>
      <c r="D28" s="28">
        <v>948337324</v>
      </c>
      <c r="E28" s="29">
        <v>1.50811</v>
      </c>
      <c r="F28" s="28">
        <v>1430197</v>
      </c>
      <c r="G28" s="30"/>
      <c r="H28" s="31">
        <v>932238942</v>
      </c>
      <c r="I28" s="29">
        <v>1.75419</v>
      </c>
      <c r="J28" s="28">
        <v>1635324</v>
      </c>
      <c r="K28" s="30"/>
      <c r="L28" s="38">
        <f t="shared" si="0"/>
        <v>-16098382</v>
      </c>
      <c r="M28" s="32">
        <f t="shared" si="1"/>
        <v>-0.016975375314870554</v>
      </c>
      <c r="N28" s="33">
        <f t="shared" si="2"/>
        <v>0.24607999999999985</v>
      </c>
      <c r="O28" s="34">
        <f t="shared" si="3"/>
        <v>0.1631711214699192</v>
      </c>
      <c r="P28" s="35">
        <f t="shared" si="4"/>
        <v>205127</v>
      </c>
      <c r="Q28" s="36">
        <f t="shared" si="5"/>
        <v>0.14342569590063467</v>
      </c>
    </row>
    <row r="29" spans="1:17" s="27" customFormat="1" ht="15">
      <c r="A29" s="27" t="s">
        <v>108</v>
      </c>
      <c r="B29" s="27" t="s">
        <v>19</v>
      </c>
      <c r="C29" s="27" t="s">
        <v>97</v>
      </c>
      <c r="D29" s="28">
        <v>939163334</v>
      </c>
      <c r="E29" s="29">
        <v>0.43219</v>
      </c>
      <c r="F29" s="28">
        <v>405897</v>
      </c>
      <c r="G29" s="30"/>
      <c r="H29" s="31">
        <v>0</v>
      </c>
      <c r="I29" s="29">
        <v>0</v>
      </c>
      <c r="J29" s="28">
        <v>0</v>
      </c>
      <c r="K29" s="30"/>
      <c r="L29" s="38">
        <f t="shared" si="0"/>
        <v>-939163334</v>
      </c>
      <c r="M29" s="32">
        <f t="shared" si="1"/>
        <v>-1</v>
      </c>
      <c r="N29" s="33">
        <f t="shared" si="2"/>
        <v>-0.43219</v>
      </c>
      <c r="O29" s="34">
        <f t="shared" si="3"/>
        <v>-1</v>
      </c>
      <c r="P29" s="35">
        <f t="shared" si="4"/>
        <v>-405897</v>
      </c>
      <c r="Q29" s="36">
        <f t="shared" si="5"/>
        <v>-1</v>
      </c>
    </row>
    <row r="30" spans="1:17" s="27" customFormat="1" ht="15">
      <c r="A30" s="27" t="s">
        <v>108</v>
      </c>
      <c r="B30" s="27" t="s">
        <v>22</v>
      </c>
      <c r="C30" s="27" t="s">
        <v>21</v>
      </c>
      <c r="D30" s="28">
        <v>16866833</v>
      </c>
      <c r="E30" s="29">
        <v>6</v>
      </c>
      <c r="F30" s="28">
        <v>101201</v>
      </c>
      <c r="G30" s="30"/>
      <c r="H30" s="31">
        <v>14730535</v>
      </c>
      <c r="I30" s="29">
        <v>6.0008</v>
      </c>
      <c r="J30" s="28">
        <v>88395</v>
      </c>
      <c r="K30" s="30"/>
      <c r="L30" s="38">
        <f t="shared" si="0"/>
        <v>-2136298</v>
      </c>
      <c r="M30" s="32">
        <f t="shared" si="1"/>
        <v>-0.1266567351440546</v>
      </c>
      <c r="N30" s="33">
        <f t="shared" si="2"/>
        <v>0.0007999999999999119</v>
      </c>
      <c r="O30" s="34">
        <f t="shared" si="3"/>
        <v>0.00013333333333331865</v>
      </c>
      <c r="P30" s="35">
        <f t="shared" si="4"/>
        <v>-12806</v>
      </c>
      <c r="Q30" s="36">
        <f t="shared" si="5"/>
        <v>-0.1265402515785417</v>
      </c>
    </row>
    <row r="31" spans="1:17" s="27" customFormat="1" ht="15">
      <c r="A31" s="27" t="s">
        <v>108</v>
      </c>
      <c r="B31" s="27" t="s">
        <v>23</v>
      </c>
      <c r="C31" s="27" t="s">
        <v>10</v>
      </c>
      <c r="D31" s="28">
        <v>13635635</v>
      </c>
      <c r="E31" s="29">
        <v>0.79844</v>
      </c>
      <c r="F31" s="28">
        <v>10887</v>
      </c>
      <c r="G31" s="30"/>
      <c r="H31" s="31">
        <v>15888665</v>
      </c>
      <c r="I31" s="29">
        <v>1.04688</v>
      </c>
      <c r="J31" s="28">
        <v>16634</v>
      </c>
      <c r="K31" s="30"/>
      <c r="L31" s="38">
        <f t="shared" si="0"/>
        <v>2253030</v>
      </c>
      <c r="M31" s="32">
        <f t="shared" si="1"/>
        <v>0.16523102884464128</v>
      </c>
      <c r="N31" s="33">
        <f t="shared" si="2"/>
        <v>0.24844</v>
      </c>
      <c r="O31" s="34">
        <f t="shared" si="3"/>
        <v>0.31115675567356343</v>
      </c>
      <c r="P31" s="35">
        <f t="shared" si="4"/>
        <v>5747</v>
      </c>
      <c r="Q31" s="36">
        <f t="shared" si="5"/>
        <v>0.5278772848351244</v>
      </c>
    </row>
    <row r="32" spans="1:17" s="27" customFormat="1" ht="15">
      <c r="A32" s="27" t="s">
        <v>108</v>
      </c>
      <c r="B32" s="27" t="s">
        <v>23</v>
      </c>
      <c r="C32" s="27" t="s">
        <v>6</v>
      </c>
      <c r="D32" s="28">
        <v>13635635</v>
      </c>
      <c r="E32" s="29">
        <v>8.1</v>
      </c>
      <c r="F32" s="28">
        <v>110449</v>
      </c>
      <c r="G32" s="30"/>
      <c r="H32" s="31">
        <v>15888665</v>
      </c>
      <c r="I32" s="29">
        <v>8.1</v>
      </c>
      <c r="J32" s="28">
        <v>128698</v>
      </c>
      <c r="K32" s="30"/>
      <c r="L32" s="38">
        <f t="shared" si="0"/>
        <v>2253030</v>
      </c>
      <c r="M32" s="32">
        <f t="shared" si="1"/>
        <v>0.16523102884464128</v>
      </c>
      <c r="N32" s="33">
        <f t="shared" si="2"/>
        <v>0</v>
      </c>
      <c r="O32" s="34">
        <f t="shared" si="3"/>
        <v>0</v>
      </c>
      <c r="P32" s="35">
        <f t="shared" si="4"/>
        <v>18249</v>
      </c>
      <c r="Q32" s="36">
        <f t="shared" si="5"/>
        <v>0.16522557922661138</v>
      </c>
    </row>
    <row r="33" spans="1:17" s="27" customFormat="1" ht="15">
      <c r="A33" s="27" t="s">
        <v>108</v>
      </c>
      <c r="B33" s="27" t="s">
        <v>23</v>
      </c>
      <c r="C33" s="27" t="s">
        <v>7</v>
      </c>
      <c r="D33" s="28">
        <v>13635635</v>
      </c>
      <c r="E33" s="29">
        <v>0.27</v>
      </c>
      <c r="F33" s="28">
        <v>3682</v>
      </c>
      <c r="G33" s="30"/>
      <c r="H33" s="31">
        <v>15888665</v>
      </c>
      <c r="I33" s="29">
        <v>0.27</v>
      </c>
      <c r="J33" s="28">
        <v>4290</v>
      </c>
      <c r="K33" s="30"/>
      <c r="L33" s="38">
        <f t="shared" si="0"/>
        <v>2253030</v>
      </c>
      <c r="M33" s="32">
        <f t="shared" si="1"/>
        <v>0.16523102884464128</v>
      </c>
      <c r="N33" s="33">
        <f t="shared" si="2"/>
        <v>0</v>
      </c>
      <c r="O33" s="34">
        <f t="shared" si="3"/>
        <v>0</v>
      </c>
      <c r="P33" s="35">
        <f t="shared" si="4"/>
        <v>608</v>
      </c>
      <c r="Q33" s="36">
        <f t="shared" si="5"/>
        <v>0.16512764801738186</v>
      </c>
    </row>
    <row r="34" spans="1:17" s="27" customFormat="1" ht="15">
      <c r="A34" s="27" t="s">
        <v>108</v>
      </c>
      <c r="B34" s="27" t="s">
        <v>23</v>
      </c>
      <c r="C34" s="27" t="s">
        <v>20</v>
      </c>
      <c r="D34" s="28">
        <v>13635635</v>
      </c>
      <c r="E34" s="29">
        <v>2.01881</v>
      </c>
      <c r="F34" s="28">
        <v>27528</v>
      </c>
      <c r="G34" s="30"/>
      <c r="H34" s="31">
        <v>15888665</v>
      </c>
      <c r="I34" s="29">
        <v>1.8609</v>
      </c>
      <c r="J34" s="28">
        <v>29567</v>
      </c>
      <c r="K34" s="30"/>
      <c r="L34" s="38">
        <f t="shared" si="0"/>
        <v>2253030</v>
      </c>
      <c r="M34" s="32">
        <f t="shared" si="1"/>
        <v>0.16523102884464128</v>
      </c>
      <c r="N34" s="33">
        <f t="shared" si="2"/>
        <v>-0.15791000000000022</v>
      </c>
      <c r="O34" s="34">
        <f t="shared" si="3"/>
        <v>-0.07821934704107876</v>
      </c>
      <c r="P34" s="35">
        <f t="shared" si="4"/>
        <v>2039</v>
      </c>
      <c r="Q34" s="36">
        <f t="shared" si="5"/>
        <v>0.0740700377797152</v>
      </c>
    </row>
    <row r="35" spans="1:17" s="27" customFormat="1" ht="15">
      <c r="A35" s="27" t="s">
        <v>108</v>
      </c>
      <c r="B35" s="27" t="s">
        <v>23</v>
      </c>
      <c r="C35" s="27" t="s">
        <v>16</v>
      </c>
      <c r="D35" s="28">
        <v>13635635</v>
      </c>
      <c r="E35" s="29">
        <v>1.01661</v>
      </c>
      <c r="F35" s="28">
        <v>13862</v>
      </c>
      <c r="G35" s="30"/>
      <c r="H35" s="31">
        <v>15888665</v>
      </c>
      <c r="I35" s="29">
        <v>0.87475</v>
      </c>
      <c r="J35" s="28">
        <v>13899</v>
      </c>
      <c r="K35" s="30"/>
      <c r="L35" s="38">
        <f t="shared" si="0"/>
        <v>2253030</v>
      </c>
      <c r="M35" s="32">
        <f t="shared" si="1"/>
        <v>0.16523102884464128</v>
      </c>
      <c r="N35" s="33">
        <f t="shared" si="2"/>
        <v>-0.14185999999999999</v>
      </c>
      <c r="O35" s="34">
        <f t="shared" si="3"/>
        <v>-0.1395422039916979</v>
      </c>
      <c r="P35" s="35">
        <f t="shared" si="4"/>
        <v>37</v>
      </c>
      <c r="Q35" s="36">
        <f t="shared" si="5"/>
        <v>0.002669167508296061</v>
      </c>
    </row>
    <row r="36" spans="1:17" s="27" customFormat="1" ht="15">
      <c r="A36" s="27" t="s">
        <v>108</v>
      </c>
      <c r="B36" s="27" t="s">
        <v>24</v>
      </c>
      <c r="C36" s="27" t="s">
        <v>11</v>
      </c>
      <c r="D36" s="28">
        <v>230665110</v>
      </c>
      <c r="E36" s="29">
        <v>1.13818</v>
      </c>
      <c r="F36" s="28">
        <v>262538</v>
      </c>
      <c r="G36" s="30"/>
      <c r="H36" s="31">
        <v>255462310</v>
      </c>
      <c r="I36" s="29">
        <v>1.17891</v>
      </c>
      <c r="J36" s="28">
        <v>301167</v>
      </c>
      <c r="K36" s="30"/>
      <c r="L36" s="38">
        <f t="shared" si="0"/>
        <v>24797200</v>
      </c>
      <c r="M36" s="32">
        <f t="shared" si="1"/>
        <v>0.10750303762888111</v>
      </c>
      <c r="N36" s="33">
        <f t="shared" si="2"/>
        <v>0.04072999999999993</v>
      </c>
      <c r="O36" s="34">
        <f t="shared" si="3"/>
        <v>0.03578520093482572</v>
      </c>
      <c r="P36" s="35">
        <f t="shared" si="4"/>
        <v>38629</v>
      </c>
      <c r="Q36" s="36">
        <f t="shared" si="5"/>
        <v>0.14713679543532746</v>
      </c>
    </row>
    <row r="37" spans="1:17" s="27" customFormat="1" ht="15">
      <c r="A37" s="27" t="s">
        <v>108</v>
      </c>
      <c r="B37" s="27" t="s">
        <v>24</v>
      </c>
      <c r="C37" s="27" t="s">
        <v>20</v>
      </c>
      <c r="D37" s="28">
        <v>230665110</v>
      </c>
      <c r="E37" s="29">
        <v>0.89292</v>
      </c>
      <c r="F37" s="28">
        <v>205965</v>
      </c>
      <c r="G37" s="30"/>
      <c r="H37" s="31">
        <v>255462310</v>
      </c>
      <c r="I37" s="29">
        <v>0.90048</v>
      </c>
      <c r="J37" s="28">
        <v>230039</v>
      </c>
      <c r="K37" s="30"/>
      <c r="L37" s="38">
        <f t="shared" si="0"/>
        <v>24797200</v>
      </c>
      <c r="M37" s="32">
        <f t="shared" si="1"/>
        <v>0.10750303762888111</v>
      </c>
      <c r="N37" s="33">
        <f t="shared" si="2"/>
        <v>0.0075599999999999</v>
      </c>
      <c r="O37" s="34">
        <f t="shared" si="3"/>
        <v>0.008466603951081732</v>
      </c>
      <c r="P37" s="35">
        <f t="shared" si="4"/>
        <v>24074</v>
      </c>
      <c r="Q37" s="36">
        <f t="shared" si="5"/>
        <v>0.1168839365911684</v>
      </c>
    </row>
    <row r="38" spans="1:17" s="27" customFormat="1" ht="15">
      <c r="A38" s="27" t="s">
        <v>108</v>
      </c>
      <c r="B38" s="27" t="s">
        <v>24</v>
      </c>
      <c r="C38" s="27" t="s">
        <v>6</v>
      </c>
      <c r="D38" s="28">
        <v>230665110</v>
      </c>
      <c r="E38" s="29">
        <v>8.1</v>
      </c>
      <c r="F38" s="28">
        <v>1868387</v>
      </c>
      <c r="G38" s="30"/>
      <c r="H38" s="31">
        <v>255462310</v>
      </c>
      <c r="I38" s="29">
        <v>8.1</v>
      </c>
      <c r="J38" s="28">
        <v>2069245</v>
      </c>
      <c r="K38" s="30"/>
      <c r="L38" s="38">
        <f t="shared" si="0"/>
        <v>24797200</v>
      </c>
      <c r="M38" s="32">
        <f t="shared" si="1"/>
        <v>0.10750303762888111</v>
      </c>
      <c r="N38" s="33">
        <f t="shared" si="2"/>
        <v>0</v>
      </c>
      <c r="O38" s="34">
        <f t="shared" si="3"/>
        <v>0</v>
      </c>
      <c r="P38" s="35">
        <f t="shared" si="4"/>
        <v>200858</v>
      </c>
      <c r="Q38" s="36">
        <f t="shared" si="5"/>
        <v>0.10750342407648951</v>
      </c>
    </row>
    <row r="39" spans="1:17" s="27" customFormat="1" ht="15">
      <c r="A39" s="27" t="s">
        <v>108</v>
      </c>
      <c r="B39" s="27" t="s">
        <v>24</v>
      </c>
      <c r="C39" s="27" t="s">
        <v>16</v>
      </c>
      <c r="D39" s="28">
        <v>307383443</v>
      </c>
      <c r="E39" s="29">
        <v>2.57303</v>
      </c>
      <c r="F39" s="28">
        <v>790907</v>
      </c>
      <c r="G39" s="30"/>
      <c r="H39" s="31">
        <v>332842220</v>
      </c>
      <c r="I39" s="29">
        <v>2.57303</v>
      </c>
      <c r="J39" s="28">
        <v>856413</v>
      </c>
      <c r="K39" s="30"/>
      <c r="L39" s="38">
        <f t="shared" si="0"/>
        <v>25458777</v>
      </c>
      <c r="M39" s="32">
        <f t="shared" si="1"/>
        <v>0.08282416499577044</v>
      </c>
      <c r="N39" s="33">
        <f t="shared" si="2"/>
        <v>0</v>
      </c>
      <c r="O39" s="34">
        <f t="shared" si="3"/>
        <v>0</v>
      </c>
      <c r="P39" s="35">
        <f t="shared" si="4"/>
        <v>65506</v>
      </c>
      <c r="Q39" s="36">
        <f t="shared" si="5"/>
        <v>0.08282389712064755</v>
      </c>
    </row>
    <row r="40" spans="1:17" s="27" customFormat="1" ht="15">
      <c r="A40" s="27" t="s">
        <v>108</v>
      </c>
      <c r="B40" s="27" t="s">
        <v>24</v>
      </c>
      <c r="C40" s="27" t="s">
        <v>8</v>
      </c>
      <c r="D40" s="28">
        <v>1983231</v>
      </c>
      <c r="E40" s="29">
        <v>3.00375</v>
      </c>
      <c r="F40" s="28">
        <v>5958</v>
      </c>
      <c r="G40" s="30"/>
      <c r="H40" s="31">
        <v>2003921</v>
      </c>
      <c r="I40" s="29">
        <v>3.00375</v>
      </c>
      <c r="J40" s="28">
        <v>6020</v>
      </c>
      <c r="K40" s="30"/>
      <c r="L40" s="38">
        <f t="shared" si="0"/>
        <v>20690</v>
      </c>
      <c r="M40" s="32">
        <f t="shared" si="1"/>
        <v>0.010432471053548477</v>
      </c>
      <c r="N40" s="33">
        <f t="shared" si="2"/>
        <v>0</v>
      </c>
      <c r="O40" s="34">
        <f t="shared" si="3"/>
        <v>0</v>
      </c>
      <c r="P40" s="35">
        <f t="shared" si="4"/>
        <v>62</v>
      </c>
      <c r="Q40" s="36">
        <f t="shared" si="5"/>
        <v>0.010406176569318564</v>
      </c>
    </row>
    <row r="41" spans="1:17" s="27" customFormat="1" ht="15">
      <c r="A41" s="27" t="s">
        <v>108</v>
      </c>
      <c r="B41" s="27" t="s">
        <v>24</v>
      </c>
      <c r="C41" s="27" t="s">
        <v>13</v>
      </c>
      <c r="D41" s="28">
        <v>230665110</v>
      </c>
      <c r="E41" s="29">
        <v>0.72766</v>
      </c>
      <c r="F41" s="28">
        <v>167846</v>
      </c>
      <c r="G41" s="30"/>
      <c r="H41" s="31">
        <v>255462310</v>
      </c>
      <c r="I41" s="29">
        <v>0.70927</v>
      </c>
      <c r="J41" s="28">
        <v>181192</v>
      </c>
      <c r="K41" s="30"/>
      <c r="L41" s="38">
        <f t="shared" si="0"/>
        <v>24797200</v>
      </c>
      <c r="M41" s="32">
        <f t="shared" si="1"/>
        <v>0.10750303762888111</v>
      </c>
      <c r="N41" s="33">
        <f t="shared" si="2"/>
        <v>-0.018390000000000017</v>
      </c>
      <c r="O41" s="34">
        <f t="shared" si="3"/>
        <v>-0.02527279223813322</v>
      </c>
      <c r="P41" s="35">
        <f t="shared" si="4"/>
        <v>13346</v>
      </c>
      <c r="Q41" s="36">
        <f t="shared" si="5"/>
        <v>0.07951336344029646</v>
      </c>
    </row>
    <row r="42" spans="1:17" s="27" customFormat="1" ht="15">
      <c r="A42" s="27" t="s">
        <v>108</v>
      </c>
      <c r="B42" s="27" t="s">
        <v>24</v>
      </c>
      <c r="C42" s="27" t="s">
        <v>10</v>
      </c>
      <c r="D42" s="28">
        <v>230665110</v>
      </c>
      <c r="E42" s="29">
        <v>0.8303</v>
      </c>
      <c r="F42" s="28">
        <v>191521</v>
      </c>
      <c r="G42" s="30"/>
      <c r="H42" s="31">
        <v>255462310</v>
      </c>
      <c r="I42" s="29">
        <v>0.8004</v>
      </c>
      <c r="J42" s="28">
        <v>204472</v>
      </c>
      <c r="K42" s="30"/>
      <c r="L42" s="38">
        <f t="shared" si="0"/>
        <v>24797200</v>
      </c>
      <c r="M42" s="32">
        <f t="shared" si="1"/>
        <v>0.10750303762888111</v>
      </c>
      <c r="N42" s="33">
        <f t="shared" si="2"/>
        <v>-0.029900000000000038</v>
      </c>
      <c r="O42" s="34">
        <f t="shared" si="3"/>
        <v>-0.03601108033241002</v>
      </c>
      <c r="P42" s="35">
        <f t="shared" si="4"/>
        <v>12951</v>
      </c>
      <c r="Q42" s="36">
        <f t="shared" si="5"/>
        <v>0.06762182737141097</v>
      </c>
    </row>
    <row r="43" spans="1:17" s="27" customFormat="1" ht="15">
      <c r="A43" s="27" t="s">
        <v>108</v>
      </c>
      <c r="B43" s="27" t="s">
        <v>25</v>
      </c>
      <c r="C43" s="27" t="s">
        <v>26</v>
      </c>
      <c r="D43" s="28">
        <v>11802472</v>
      </c>
      <c r="E43" s="29">
        <v>0.49998</v>
      </c>
      <c r="F43" s="28">
        <v>5901</v>
      </c>
      <c r="G43" s="30"/>
      <c r="H43" s="31">
        <v>9090727</v>
      </c>
      <c r="I43" s="29">
        <v>0.49996</v>
      </c>
      <c r="J43" s="28">
        <v>4545</v>
      </c>
      <c r="K43" s="30"/>
      <c r="L43" s="38">
        <f t="shared" si="0"/>
        <v>-2711745</v>
      </c>
      <c r="M43" s="32">
        <f t="shared" si="1"/>
        <v>-0.22976076537186446</v>
      </c>
      <c r="N43" s="33">
        <f t="shared" si="2"/>
        <v>-1.999999999996449E-05</v>
      </c>
      <c r="O43" s="34">
        <f t="shared" si="3"/>
        <v>-4.000160006393154E-05</v>
      </c>
      <c r="P43" s="35">
        <f t="shared" si="4"/>
        <v>-1356</v>
      </c>
      <c r="Q43" s="36">
        <f t="shared" si="5"/>
        <v>-0.22979156075241486</v>
      </c>
    </row>
    <row r="44" spans="1:17" s="27" customFormat="1" ht="15">
      <c r="A44" s="27" t="s">
        <v>108</v>
      </c>
      <c r="B44" s="27" t="s">
        <v>27</v>
      </c>
      <c r="C44" s="27" t="s">
        <v>8</v>
      </c>
      <c r="D44" s="28">
        <v>78205</v>
      </c>
      <c r="E44" s="29">
        <v>3.00375</v>
      </c>
      <c r="F44" s="28">
        <v>235</v>
      </c>
      <c r="G44" s="30"/>
      <c r="H44" s="31">
        <v>95722</v>
      </c>
      <c r="I44" s="29">
        <v>3.00375</v>
      </c>
      <c r="J44" s="28">
        <v>288</v>
      </c>
      <c r="K44" s="30"/>
      <c r="L44" s="38">
        <f t="shared" si="0"/>
        <v>17517</v>
      </c>
      <c r="M44" s="32">
        <f t="shared" si="1"/>
        <v>0.2239882360462886</v>
      </c>
      <c r="N44" s="33">
        <f t="shared" si="2"/>
        <v>0</v>
      </c>
      <c r="O44" s="34">
        <f t="shared" si="3"/>
        <v>0</v>
      </c>
      <c r="P44" s="35">
        <f t="shared" si="4"/>
        <v>53</v>
      </c>
      <c r="Q44" s="36">
        <f t="shared" si="5"/>
        <v>0.225531914893617</v>
      </c>
    </row>
    <row r="45" spans="1:17" s="27" customFormat="1" ht="15">
      <c r="A45" s="27" t="s">
        <v>108</v>
      </c>
      <c r="B45" s="27" t="s">
        <v>27</v>
      </c>
      <c r="C45" s="27" t="s">
        <v>6</v>
      </c>
      <c r="D45" s="28">
        <v>6507340</v>
      </c>
      <c r="E45" s="29">
        <v>8.09996</v>
      </c>
      <c r="F45" s="28">
        <v>52709</v>
      </c>
      <c r="G45" s="30"/>
      <c r="H45" s="31">
        <v>7881471</v>
      </c>
      <c r="I45" s="29">
        <v>8.1</v>
      </c>
      <c r="J45" s="28">
        <v>63840</v>
      </c>
      <c r="K45" s="30"/>
      <c r="L45" s="38">
        <f t="shared" si="0"/>
        <v>1374131</v>
      </c>
      <c r="M45" s="32">
        <f t="shared" si="1"/>
        <v>0.21116631373187816</v>
      </c>
      <c r="N45" s="33">
        <f t="shared" si="2"/>
        <v>4.000000000026205E-05</v>
      </c>
      <c r="O45" s="34">
        <f t="shared" si="3"/>
        <v>4.938295991617496E-06</v>
      </c>
      <c r="P45" s="35">
        <f t="shared" si="4"/>
        <v>11131</v>
      </c>
      <c r="Q45" s="36">
        <f t="shared" si="5"/>
        <v>0.2111783566373864</v>
      </c>
    </row>
    <row r="46" spans="1:17" s="27" customFormat="1" ht="15">
      <c r="A46" s="27" t="s">
        <v>108</v>
      </c>
      <c r="B46" s="27" t="s">
        <v>27</v>
      </c>
      <c r="C46" s="27" t="s">
        <v>20</v>
      </c>
      <c r="D46" s="28">
        <v>6507340</v>
      </c>
      <c r="E46" s="29">
        <v>1.79703</v>
      </c>
      <c r="F46" s="28">
        <v>11694</v>
      </c>
      <c r="G46" s="30"/>
      <c r="H46" s="31">
        <v>7881471</v>
      </c>
      <c r="I46" s="29">
        <v>1.78885</v>
      </c>
      <c r="J46" s="28">
        <v>14099</v>
      </c>
      <c r="K46" s="30"/>
      <c r="L46" s="38">
        <f t="shared" si="0"/>
        <v>1374131</v>
      </c>
      <c r="M46" s="32">
        <f t="shared" si="1"/>
        <v>0.21116631373187816</v>
      </c>
      <c r="N46" s="33">
        <f t="shared" si="2"/>
        <v>-0.008179999999999854</v>
      </c>
      <c r="O46" s="34">
        <f t="shared" si="3"/>
        <v>-0.004551955170475648</v>
      </c>
      <c r="P46" s="35">
        <f t="shared" si="4"/>
        <v>2405</v>
      </c>
      <c r="Q46" s="36">
        <f t="shared" si="5"/>
        <v>0.20566102274670772</v>
      </c>
    </row>
    <row r="47" spans="1:17" s="27" customFormat="1" ht="15">
      <c r="A47" s="27" t="s">
        <v>108</v>
      </c>
      <c r="B47" s="27" t="s">
        <v>28</v>
      </c>
      <c r="C47" s="27" t="s">
        <v>11</v>
      </c>
      <c r="D47" s="28">
        <v>21384105</v>
      </c>
      <c r="E47" s="29">
        <v>0.41934</v>
      </c>
      <c r="F47" s="28">
        <v>8967</v>
      </c>
      <c r="G47" s="30"/>
      <c r="H47" s="31">
        <v>24944391</v>
      </c>
      <c r="I47" s="29">
        <v>0.57711</v>
      </c>
      <c r="J47" s="28">
        <v>14396</v>
      </c>
      <c r="K47" s="30"/>
      <c r="L47" s="38">
        <f t="shared" si="0"/>
        <v>3560286</v>
      </c>
      <c r="M47" s="32">
        <f t="shared" si="1"/>
        <v>0.16649216789760432</v>
      </c>
      <c r="N47" s="33">
        <f t="shared" si="2"/>
        <v>0.15777000000000002</v>
      </c>
      <c r="O47" s="34">
        <f t="shared" si="3"/>
        <v>0.37623408212906</v>
      </c>
      <c r="P47" s="35">
        <f t="shared" si="4"/>
        <v>5429</v>
      </c>
      <c r="Q47" s="36">
        <f t="shared" si="5"/>
        <v>0.6054421768707483</v>
      </c>
    </row>
    <row r="48" spans="1:17" s="27" customFormat="1" ht="15">
      <c r="A48" s="27" t="s">
        <v>108</v>
      </c>
      <c r="B48" s="27" t="s">
        <v>28</v>
      </c>
      <c r="C48" s="27" t="s">
        <v>6</v>
      </c>
      <c r="D48" s="28">
        <v>21384105</v>
      </c>
      <c r="E48" s="29">
        <v>8.1</v>
      </c>
      <c r="F48" s="28">
        <v>173211</v>
      </c>
      <c r="G48" s="30"/>
      <c r="H48" s="31">
        <v>24944391</v>
      </c>
      <c r="I48" s="29">
        <v>8.1</v>
      </c>
      <c r="J48" s="28">
        <v>202050</v>
      </c>
      <c r="K48" s="30"/>
      <c r="L48" s="38">
        <f t="shared" si="0"/>
        <v>3560286</v>
      </c>
      <c r="M48" s="32">
        <f t="shared" si="1"/>
        <v>0.16649216789760432</v>
      </c>
      <c r="N48" s="33">
        <f t="shared" si="2"/>
        <v>0</v>
      </c>
      <c r="O48" s="34">
        <f t="shared" si="3"/>
        <v>0</v>
      </c>
      <c r="P48" s="35">
        <f t="shared" si="4"/>
        <v>28839</v>
      </c>
      <c r="Q48" s="36">
        <f t="shared" si="5"/>
        <v>0.16649635415764588</v>
      </c>
    </row>
    <row r="49" spans="1:17" s="27" customFormat="1" ht="15">
      <c r="A49" s="27" t="s">
        <v>108</v>
      </c>
      <c r="B49" s="27" t="s">
        <v>28</v>
      </c>
      <c r="C49" s="27" t="s">
        <v>7</v>
      </c>
      <c r="D49" s="28">
        <v>21384105</v>
      </c>
      <c r="E49" s="29">
        <v>0.27</v>
      </c>
      <c r="F49" s="28">
        <v>5774</v>
      </c>
      <c r="G49" s="30"/>
      <c r="H49" s="31">
        <v>24944391</v>
      </c>
      <c r="I49" s="29">
        <v>0.27</v>
      </c>
      <c r="J49" s="28">
        <v>6735</v>
      </c>
      <c r="K49" s="30"/>
      <c r="L49" s="38">
        <f t="shared" si="0"/>
        <v>3560286</v>
      </c>
      <c r="M49" s="32">
        <f t="shared" si="1"/>
        <v>0.16649216789760432</v>
      </c>
      <c r="N49" s="33">
        <f t="shared" si="2"/>
        <v>0</v>
      </c>
      <c r="O49" s="34">
        <f t="shared" si="3"/>
        <v>0</v>
      </c>
      <c r="P49" s="35">
        <f t="shared" si="4"/>
        <v>961</v>
      </c>
      <c r="Q49" s="36">
        <f t="shared" si="5"/>
        <v>0.16643574644960166</v>
      </c>
    </row>
    <row r="50" spans="1:17" s="27" customFormat="1" ht="15">
      <c r="A50" s="27" t="s">
        <v>108</v>
      </c>
      <c r="B50" s="27" t="s">
        <v>28</v>
      </c>
      <c r="C50" s="27" t="s">
        <v>8</v>
      </c>
      <c r="D50" s="28">
        <v>1539174</v>
      </c>
      <c r="E50" s="29">
        <v>3.00375</v>
      </c>
      <c r="F50" s="28">
        <v>4624</v>
      </c>
      <c r="G50" s="30"/>
      <c r="H50" s="31">
        <v>1972494</v>
      </c>
      <c r="I50" s="29">
        <v>3.00375</v>
      </c>
      <c r="J50" s="28">
        <v>5925</v>
      </c>
      <c r="K50" s="30"/>
      <c r="L50" s="38">
        <f t="shared" si="0"/>
        <v>433320</v>
      </c>
      <c r="M50" s="32">
        <f t="shared" si="1"/>
        <v>0.28152762455706765</v>
      </c>
      <c r="N50" s="33">
        <f t="shared" si="2"/>
        <v>0</v>
      </c>
      <c r="O50" s="34">
        <f t="shared" si="3"/>
        <v>0</v>
      </c>
      <c r="P50" s="35">
        <f t="shared" si="4"/>
        <v>1301</v>
      </c>
      <c r="Q50" s="36">
        <f t="shared" si="5"/>
        <v>0.2813581314878893</v>
      </c>
    </row>
    <row r="51" spans="1:17" s="27" customFormat="1" ht="15">
      <c r="A51" s="27" t="s">
        <v>108</v>
      </c>
      <c r="B51" s="27" t="s">
        <v>28</v>
      </c>
      <c r="C51" s="27" t="s">
        <v>10</v>
      </c>
      <c r="D51" s="28">
        <v>21384105</v>
      </c>
      <c r="E51" s="29">
        <v>0.73697</v>
      </c>
      <c r="F51" s="28">
        <v>15759</v>
      </c>
      <c r="G51" s="30"/>
      <c r="H51" s="31">
        <v>24944391</v>
      </c>
      <c r="I51" s="29">
        <v>0.73096</v>
      </c>
      <c r="J51" s="28">
        <v>18233</v>
      </c>
      <c r="K51" s="30"/>
      <c r="L51" s="38">
        <f t="shared" si="0"/>
        <v>3560286</v>
      </c>
      <c r="M51" s="32">
        <f t="shared" si="1"/>
        <v>0.16649216789760432</v>
      </c>
      <c r="N51" s="33">
        <f t="shared" si="2"/>
        <v>-0.00600999999999996</v>
      </c>
      <c r="O51" s="34">
        <f t="shared" si="3"/>
        <v>-0.008155013094155745</v>
      </c>
      <c r="P51" s="35">
        <f t="shared" si="4"/>
        <v>2474</v>
      </c>
      <c r="Q51" s="36">
        <f t="shared" si="5"/>
        <v>0.15698965670410558</v>
      </c>
    </row>
    <row r="52" spans="1:17" s="27" customFormat="1" ht="15">
      <c r="A52" s="27" t="s">
        <v>108</v>
      </c>
      <c r="B52" s="27" t="s">
        <v>28</v>
      </c>
      <c r="C52" s="27" t="s">
        <v>20</v>
      </c>
      <c r="D52" s="28">
        <v>21384105</v>
      </c>
      <c r="E52" s="29">
        <v>0.36753</v>
      </c>
      <c r="F52" s="28">
        <v>7859</v>
      </c>
      <c r="G52" s="30"/>
      <c r="H52" s="31">
        <v>24944391</v>
      </c>
      <c r="I52" s="29">
        <v>0.31556</v>
      </c>
      <c r="J52" s="28">
        <v>7871</v>
      </c>
      <c r="K52" s="30"/>
      <c r="L52" s="38">
        <f t="shared" si="0"/>
        <v>3560286</v>
      </c>
      <c r="M52" s="32">
        <f t="shared" si="1"/>
        <v>0.16649216789760432</v>
      </c>
      <c r="N52" s="33">
        <f t="shared" si="2"/>
        <v>-0.051970000000000016</v>
      </c>
      <c r="O52" s="34">
        <f t="shared" si="3"/>
        <v>-0.14140342284983543</v>
      </c>
      <c r="P52" s="35">
        <f t="shared" si="4"/>
        <v>12</v>
      </c>
      <c r="Q52" s="36">
        <f t="shared" si="5"/>
        <v>0.0015269118208423463</v>
      </c>
    </row>
    <row r="53" spans="1:17" s="27" customFormat="1" ht="15">
      <c r="A53" s="27" t="s">
        <v>108</v>
      </c>
      <c r="B53" s="27" t="s">
        <v>28</v>
      </c>
      <c r="C53" s="27" t="s">
        <v>29</v>
      </c>
      <c r="D53" s="28">
        <v>21384105</v>
      </c>
      <c r="E53" s="29">
        <v>0.3204</v>
      </c>
      <c r="F53" s="28">
        <v>6851</v>
      </c>
      <c r="G53" s="30"/>
      <c r="H53" s="31">
        <v>24944391</v>
      </c>
      <c r="I53" s="29">
        <v>0.26457</v>
      </c>
      <c r="J53" s="28">
        <v>6600</v>
      </c>
      <c r="K53" s="30"/>
      <c r="L53" s="38">
        <f t="shared" si="0"/>
        <v>3560286</v>
      </c>
      <c r="M53" s="32">
        <f t="shared" si="1"/>
        <v>0.16649216789760432</v>
      </c>
      <c r="N53" s="33">
        <f t="shared" si="2"/>
        <v>-0.05582999999999999</v>
      </c>
      <c r="O53" s="34">
        <f t="shared" si="3"/>
        <v>-0.17425093632958796</v>
      </c>
      <c r="P53" s="35">
        <f t="shared" si="4"/>
        <v>-251</v>
      </c>
      <c r="Q53" s="36">
        <f t="shared" si="5"/>
        <v>-0.03663698730112392</v>
      </c>
    </row>
    <row r="54" spans="1:17" s="27" customFormat="1" ht="15">
      <c r="A54" s="27" t="s">
        <v>108</v>
      </c>
      <c r="B54" s="27" t="s">
        <v>30</v>
      </c>
      <c r="C54" s="27" t="s">
        <v>6</v>
      </c>
      <c r="D54" s="28">
        <v>7697362</v>
      </c>
      <c r="E54" s="29">
        <v>8.1</v>
      </c>
      <c r="F54" s="28">
        <v>62349</v>
      </c>
      <c r="G54" s="30"/>
      <c r="H54" s="31">
        <v>9214823</v>
      </c>
      <c r="I54" s="29">
        <v>8.09994</v>
      </c>
      <c r="J54" s="28">
        <v>74640</v>
      </c>
      <c r="K54" s="30"/>
      <c r="L54" s="38">
        <f t="shared" si="0"/>
        <v>1517461</v>
      </c>
      <c r="M54" s="32">
        <f t="shared" si="1"/>
        <v>0.19714039693079266</v>
      </c>
      <c r="N54" s="33">
        <f t="shared" si="2"/>
        <v>-5.9999999999504894E-05</v>
      </c>
      <c r="O54" s="34">
        <f t="shared" si="3"/>
        <v>-7.407407407346284E-06</v>
      </c>
      <c r="P54" s="35">
        <f t="shared" si="4"/>
        <v>12291</v>
      </c>
      <c r="Q54" s="36">
        <f t="shared" si="5"/>
        <v>0.19713227156810856</v>
      </c>
    </row>
    <row r="55" spans="1:17" s="27" customFormat="1" ht="15">
      <c r="A55" s="27" t="s">
        <v>108</v>
      </c>
      <c r="B55" s="27" t="s">
        <v>30</v>
      </c>
      <c r="C55" s="27" t="s">
        <v>8</v>
      </c>
      <c r="D55" s="28">
        <v>620819</v>
      </c>
      <c r="E55" s="29">
        <v>0</v>
      </c>
      <c r="F55" s="28">
        <v>0</v>
      </c>
      <c r="G55" s="30"/>
      <c r="H55" s="31">
        <v>655136</v>
      </c>
      <c r="I55" s="29">
        <v>3.00243</v>
      </c>
      <c r="J55" s="28">
        <v>1967</v>
      </c>
      <c r="K55" s="30"/>
      <c r="L55" s="38">
        <f t="shared" si="0"/>
        <v>34317</v>
      </c>
      <c r="M55" s="32">
        <f t="shared" si="1"/>
        <v>0.05527698089137092</v>
      </c>
      <c r="N55" s="33">
        <f t="shared" si="2"/>
        <v>3.00243</v>
      </c>
      <c r="O55" s="34" t="e">
        <f t="shared" si="3"/>
        <v>#DIV/0!</v>
      </c>
      <c r="P55" s="35">
        <f t="shared" si="4"/>
        <v>1967</v>
      </c>
      <c r="Q55" s="36" t="e">
        <f t="shared" si="5"/>
        <v>#DIV/0!</v>
      </c>
    </row>
    <row r="56" spans="1:17" s="27" customFormat="1" ht="15">
      <c r="A56" s="27" t="s">
        <v>108</v>
      </c>
      <c r="B56" s="27" t="s">
        <v>31</v>
      </c>
      <c r="C56" s="27" t="s">
        <v>8</v>
      </c>
      <c r="D56" s="28">
        <v>306195</v>
      </c>
      <c r="E56" s="29">
        <v>3.00375</v>
      </c>
      <c r="F56" s="28">
        <v>920</v>
      </c>
      <c r="G56" s="30"/>
      <c r="H56" s="31">
        <v>315170</v>
      </c>
      <c r="I56" s="29">
        <v>3.00375</v>
      </c>
      <c r="J56" s="28">
        <v>947</v>
      </c>
      <c r="K56" s="30"/>
      <c r="L56" s="38">
        <f t="shared" si="0"/>
        <v>8975</v>
      </c>
      <c r="M56" s="32">
        <f t="shared" si="1"/>
        <v>0.029311386534724603</v>
      </c>
      <c r="N56" s="33">
        <f t="shared" si="2"/>
        <v>0</v>
      </c>
      <c r="O56" s="34">
        <f t="shared" si="3"/>
        <v>0</v>
      </c>
      <c r="P56" s="35">
        <f t="shared" si="4"/>
        <v>27</v>
      </c>
      <c r="Q56" s="36">
        <f t="shared" si="5"/>
        <v>0.029347826086956522</v>
      </c>
    </row>
    <row r="57" spans="1:17" s="27" customFormat="1" ht="15">
      <c r="A57" s="27" t="s">
        <v>108</v>
      </c>
      <c r="B57" s="27" t="s">
        <v>31</v>
      </c>
      <c r="C57" s="27" t="s">
        <v>6</v>
      </c>
      <c r="D57" s="28">
        <v>8039558</v>
      </c>
      <c r="E57" s="29">
        <v>8.1</v>
      </c>
      <c r="F57" s="28">
        <v>65120</v>
      </c>
      <c r="G57" s="30"/>
      <c r="H57" s="31">
        <v>9281417</v>
      </c>
      <c r="I57" s="29">
        <v>8.1</v>
      </c>
      <c r="J57" s="28">
        <v>75179</v>
      </c>
      <c r="K57" s="30"/>
      <c r="L57" s="38">
        <f t="shared" si="0"/>
        <v>1241859</v>
      </c>
      <c r="M57" s="32">
        <f t="shared" si="1"/>
        <v>0.15446856655552457</v>
      </c>
      <c r="N57" s="33">
        <f t="shared" si="2"/>
        <v>0</v>
      </c>
      <c r="O57" s="34">
        <f t="shared" si="3"/>
        <v>0</v>
      </c>
      <c r="P57" s="35">
        <f t="shared" si="4"/>
        <v>10059</v>
      </c>
      <c r="Q57" s="36">
        <f t="shared" si="5"/>
        <v>0.15446867321867322</v>
      </c>
    </row>
    <row r="58" spans="1:17" s="27" customFormat="1" ht="15">
      <c r="A58" s="27" t="s">
        <v>108</v>
      </c>
      <c r="B58" s="27" t="s">
        <v>45</v>
      </c>
      <c r="C58" s="27" t="s">
        <v>8</v>
      </c>
      <c r="D58" s="28">
        <v>1366988</v>
      </c>
      <c r="E58" s="29">
        <v>3.00375</v>
      </c>
      <c r="F58" s="28">
        <v>4107</v>
      </c>
      <c r="G58" s="30"/>
      <c r="H58" s="31">
        <v>1390190</v>
      </c>
      <c r="I58" s="29">
        <v>3.00375</v>
      </c>
      <c r="J58" s="28">
        <v>4176</v>
      </c>
      <c r="K58" s="30"/>
      <c r="L58" s="38">
        <f t="shared" si="0"/>
        <v>23202</v>
      </c>
      <c r="M58" s="32">
        <f t="shared" si="1"/>
        <v>0.016973082426473385</v>
      </c>
      <c r="N58" s="33">
        <f t="shared" si="2"/>
        <v>0</v>
      </c>
      <c r="O58" s="34">
        <f t="shared" si="3"/>
        <v>0</v>
      </c>
      <c r="P58" s="35">
        <f t="shared" si="4"/>
        <v>69</v>
      </c>
      <c r="Q58" s="36">
        <f t="shared" si="5"/>
        <v>0.016800584368151936</v>
      </c>
    </row>
    <row r="59" spans="1:17" s="27" customFormat="1" ht="15">
      <c r="A59" s="27" t="s">
        <v>108</v>
      </c>
      <c r="B59" s="27" t="s">
        <v>32</v>
      </c>
      <c r="C59" s="27" t="s">
        <v>8</v>
      </c>
      <c r="D59" s="28">
        <v>67840</v>
      </c>
      <c r="E59" s="29">
        <v>3.00375</v>
      </c>
      <c r="F59" s="28">
        <v>204</v>
      </c>
      <c r="G59" s="30"/>
      <c r="H59" s="31">
        <v>70364</v>
      </c>
      <c r="I59" s="29">
        <v>3.00375</v>
      </c>
      <c r="J59" s="28">
        <v>212</v>
      </c>
      <c r="K59" s="30"/>
      <c r="L59" s="38">
        <f t="shared" si="0"/>
        <v>2524</v>
      </c>
      <c r="M59" s="32">
        <f t="shared" si="1"/>
        <v>0.037205188679245285</v>
      </c>
      <c r="N59" s="33">
        <f t="shared" si="2"/>
        <v>0</v>
      </c>
      <c r="O59" s="34">
        <f t="shared" si="3"/>
        <v>0</v>
      </c>
      <c r="P59" s="35">
        <f t="shared" si="4"/>
        <v>8</v>
      </c>
      <c r="Q59" s="36">
        <f t="shared" si="5"/>
        <v>0.0392156862745098</v>
      </c>
    </row>
    <row r="60" spans="1:17" s="27" customFormat="1" ht="15">
      <c r="A60" s="27" t="s">
        <v>108</v>
      </c>
      <c r="B60" s="27" t="s">
        <v>32</v>
      </c>
      <c r="C60" s="27" t="s">
        <v>6</v>
      </c>
      <c r="D60" s="28">
        <v>1473368</v>
      </c>
      <c r="E60" s="29">
        <v>8.0996</v>
      </c>
      <c r="F60" s="28">
        <v>11934</v>
      </c>
      <c r="G60" s="30"/>
      <c r="H60" s="31">
        <v>2393146</v>
      </c>
      <c r="I60" s="29">
        <v>8.1</v>
      </c>
      <c r="J60" s="28">
        <v>19384</v>
      </c>
      <c r="K60" s="30"/>
      <c r="L60" s="38">
        <f t="shared" si="0"/>
        <v>919778</v>
      </c>
      <c r="M60" s="32">
        <f t="shared" si="1"/>
        <v>0.6242690217243757</v>
      </c>
      <c r="N60" s="33">
        <f t="shared" si="2"/>
        <v>0.00039999999999906777</v>
      </c>
      <c r="O60" s="34">
        <f t="shared" si="3"/>
        <v>4.938515482234527E-05</v>
      </c>
      <c r="P60" s="35">
        <f t="shared" si="4"/>
        <v>7450</v>
      </c>
      <c r="Q60" s="36">
        <f t="shared" si="5"/>
        <v>0.6242668007373889</v>
      </c>
    </row>
    <row r="61" spans="1:17" s="27" customFormat="1" ht="15">
      <c r="A61" s="27" t="s">
        <v>108</v>
      </c>
      <c r="B61" s="27" t="s">
        <v>33</v>
      </c>
      <c r="C61" s="27" t="s">
        <v>7</v>
      </c>
      <c r="D61" s="28">
        <v>4600694</v>
      </c>
      <c r="E61" s="29">
        <v>0.27</v>
      </c>
      <c r="F61" s="28">
        <v>1242</v>
      </c>
      <c r="G61" s="30"/>
      <c r="H61" s="31">
        <v>5177767</v>
      </c>
      <c r="I61" s="29">
        <v>0.27</v>
      </c>
      <c r="J61" s="28">
        <v>1398</v>
      </c>
      <c r="K61" s="30"/>
      <c r="L61" s="38">
        <f t="shared" si="0"/>
        <v>577073</v>
      </c>
      <c r="M61" s="32">
        <f t="shared" si="1"/>
        <v>0.12543172834359337</v>
      </c>
      <c r="N61" s="33">
        <f t="shared" si="2"/>
        <v>0</v>
      </c>
      <c r="O61" s="34">
        <f t="shared" si="3"/>
        <v>0</v>
      </c>
      <c r="P61" s="35">
        <f t="shared" si="4"/>
        <v>156</v>
      </c>
      <c r="Q61" s="36">
        <f t="shared" si="5"/>
        <v>0.12560386473429952</v>
      </c>
    </row>
    <row r="62" spans="1:17" s="27" customFormat="1" ht="15">
      <c r="A62" s="27" t="s">
        <v>108</v>
      </c>
      <c r="B62" s="27" t="s">
        <v>33</v>
      </c>
      <c r="C62" s="27" t="s">
        <v>6</v>
      </c>
      <c r="D62" s="28">
        <v>4600694</v>
      </c>
      <c r="E62" s="29">
        <v>8.1</v>
      </c>
      <c r="F62" s="28">
        <v>37266</v>
      </c>
      <c r="G62" s="30"/>
      <c r="H62" s="31">
        <v>5177767</v>
      </c>
      <c r="I62" s="29">
        <v>8.1</v>
      </c>
      <c r="J62" s="28">
        <v>41940</v>
      </c>
      <c r="K62" s="30"/>
      <c r="L62" s="38">
        <f t="shared" si="0"/>
        <v>577073</v>
      </c>
      <c r="M62" s="32">
        <f t="shared" si="1"/>
        <v>0.12543172834359337</v>
      </c>
      <c r="N62" s="33">
        <f t="shared" si="2"/>
        <v>0</v>
      </c>
      <c r="O62" s="34">
        <f t="shared" si="3"/>
        <v>0</v>
      </c>
      <c r="P62" s="35">
        <f t="shared" si="4"/>
        <v>4674</v>
      </c>
      <c r="Q62" s="36">
        <f t="shared" si="5"/>
        <v>0.12542263725648045</v>
      </c>
    </row>
    <row r="63" spans="1:17" s="27" customFormat="1" ht="15">
      <c r="A63" s="27" t="s">
        <v>108</v>
      </c>
      <c r="B63" s="27" t="s">
        <v>33</v>
      </c>
      <c r="C63" s="27" t="s">
        <v>8</v>
      </c>
      <c r="D63" s="28">
        <v>204786</v>
      </c>
      <c r="E63" s="29">
        <v>3.00375</v>
      </c>
      <c r="F63" s="28">
        <v>616</v>
      </c>
      <c r="G63" s="30"/>
      <c r="H63" s="31">
        <v>239326</v>
      </c>
      <c r="I63" s="29">
        <v>3.00375</v>
      </c>
      <c r="J63" s="28">
        <v>719</v>
      </c>
      <c r="K63" s="30"/>
      <c r="L63" s="38">
        <f t="shared" si="0"/>
        <v>34540</v>
      </c>
      <c r="M63" s="32">
        <f t="shared" si="1"/>
        <v>0.168663873506978</v>
      </c>
      <c r="N63" s="33">
        <f t="shared" si="2"/>
        <v>0</v>
      </c>
      <c r="O63" s="34">
        <f t="shared" si="3"/>
        <v>0</v>
      </c>
      <c r="P63" s="35">
        <f t="shared" si="4"/>
        <v>103</v>
      </c>
      <c r="Q63" s="36">
        <f t="shared" si="5"/>
        <v>0.1672077922077922</v>
      </c>
    </row>
    <row r="64" spans="1:17" s="27" customFormat="1" ht="15">
      <c r="A64" s="27" t="s">
        <v>108</v>
      </c>
      <c r="B64" s="27" t="s">
        <v>33</v>
      </c>
      <c r="C64" s="27" t="s">
        <v>10</v>
      </c>
      <c r="D64" s="28">
        <v>4600694</v>
      </c>
      <c r="E64" s="29">
        <v>0.49902</v>
      </c>
      <c r="F64" s="28">
        <v>2296</v>
      </c>
      <c r="G64" s="30"/>
      <c r="H64" s="31">
        <v>5177767</v>
      </c>
      <c r="I64" s="29">
        <v>0.48442</v>
      </c>
      <c r="J64" s="28">
        <v>2508</v>
      </c>
      <c r="K64" s="30"/>
      <c r="L64" s="38">
        <f t="shared" si="0"/>
        <v>577073</v>
      </c>
      <c r="M64" s="32">
        <f t="shared" si="1"/>
        <v>0.12543172834359337</v>
      </c>
      <c r="N64" s="33">
        <f t="shared" si="2"/>
        <v>-0.014600000000000002</v>
      </c>
      <c r="O64" s="34">
        <f t="shared" si="3"/>
        <v>-0.02925734439501423</v>
      </c>
      <c r="P64" s="35">
        <f t="shared" si="4"/>
        <v>212</v>
      </c>
      <c r="Q64" s="36">
        <f t="shared" si="5"/>
        <v>0.09233449477351917</v>
      </c>
    </row>
    <row r="65" spans="1:17" s="27" customFormat="1" ht="15">
      <c r="A65" s="27" t="s">
        <v>108</v>
      </c>
      <c r="B65" s="27" t="s">
        <v>33</v>
      </c>
      <c r="C65" s="27" t="s">
        <v>20</v>
      </c>
      <c r="D65" s="28">
        <v>4600694</v>
      </c>
      <c r="E65" s="29">
        <v>0.8779</v>
      </c>
      <c r="F65" s="28">
        <v>4039</v>
      </c>
      <c r="G65" s="30"/>
      <c r="H65" s="31">
        <v>5177767</v>
      </c>
      <c r="I65" s="29">
        <v>0.78214</v>
      </c>
      <c r="J65" s="28">
        <v>4050</v>
      </c>
      <c r="K65" s="30"/>
      <c r="L65" s="38">
        <f t="shared" si="0"/>
        <v>577073</v>
      </c>
      <c r="M65" s="32">
        <f t="shared" si="1"/>
        <v>0.12543172834359337</v>
      </c>
      <c r="N65" s="33">
        <f t="shared" si="2"/>
        <v>-0.09576000000000007</v>
      </c>
      <c r="O65" s="34">
        <f t="shared" si="3"/>
        <v>-0.1090784827429093</v>
      </c>
      <c r="P65" s="35">
        <f t="shared" si="4"/>
        <v>11</v>
      </c>
      <c r="Q65" s="36">
        <f t="shared" si="5"/>
        <v>0.002723446397623174</v>
      </c>
    </row>
    <row r="66" spans="1:17" s="27" customFormat="1" ht="15">
      <c r="A66" s="27" t="s">
        <v>108</v>
      </c>
      <c r="B66" s="27" t="s">
        <v>34</v>
      </c>
      <c r="C66" s="27" t="s">
        <v>6</v>
      </c>
      <c r="D66" s="28">
        <v>22128936</v>
      </c>
      <c r="E66" s="29">
        <v>8.1</v>
      </c>
      <c r="F66" s="28">
        <v>179244</v>
      </c>
      <c r="G66" s="30"/>
      <c r="H66" s="31">
        <v>25216423</v>
      </c>
      <c r="I66" s="29">
        <v>8.1</v>
      </c>
      <c r="J66" s="28">
        <v>204253</v>
      </c>
      <c r="K66" s="30"/>
      <c r="L66" s="38">
        <f aca="true" t="shared" si="6" ref="L66:L129">H66-D66</f>
        <v>3087487</v>
      </c>
      <c r="M66" s="32">
        <f aca="true" t="shared" si="7" ref="M66:M129">L66/D66</f>
        <v>0.1395226141916629</v>
      </c>
      <c r="N66" s="33">
        <f aca="true" t="shared" si="8" ref="N66:N129">I66-E66</f>
        <v>0</v>
      </c>
      <c r="O66" s="34">
        <f aca="true" t="shared" si="9" ref="O66:O129">N66/E66</f>
        <v>0</v>
      </c>
      <c r="P66" s="35">
        <f aca="true" t="shared" si="10" ref="P66:P129">J66-F66</f>
        <v>25009</v>
      </c>
      <c r="Q66" s="36">
        <f aca="true" t="shared" si="11" ref="Q66:Q129">P66/F66</f>
        <v>0.13952489344134253</v>
      </c>
    </row>
    <row r="67" spans="1:17" s="27" customFormat="1" ht="15">
      <c r="A67" s="27" t="s">
        <v>108</v>
      </c>
      <c r="B67" s="27" t="s">
        <v>34</v>
      </c>
      <c r="C67" s="27" t="s">
        <v>7</v>
      </c>
      <c r="D67" s="28">
        <v>22128936</v>
      </c>
      <c r="E67" s="29">
        <v>0.26592</v>
      </c>
      <c r="F67" s="28">
        <v>5885</v>
      </c>
      <c r="G67" s="30"/>
      <c r="H67" s="31">
        <v>25216423</v>
      </c>
      <c r="I67" s="29">
        <v>0.23477</v>
      </c>
      <c r="J67" s="28">
        <v>5920</v>
      </c>
      <c r="K67" s="30"/>
      <c r="L67" s="38">
        <f t="shared" si="6"/>
        <v>3087487</v>
      </c>
      <c r="M67" s="32">
        <f t="shared" si="7"/>
        <v>0.1395226141916629</v>
      </c>
      <c r="N67" s="33">
        <f t="shared" si="8"/>
        <v>-0.031149999999999983</v>
      </c>
      <c r="O67" s="34">
        <f t="shared" si="9"/>
        <v>-0.11714049338146805</v>
      </c>
      <c r="P67" s="35">
        <f t="shared" si="10"/>
        <v>35</v>
      </c>
      <c r="Q67" s="36">
        <f t="shared" si="11"/>
        <v>0.00594732370433305</v>
      </c>
    </row>
    <row r="68" spans="1:17" s="27" customFormat="1" ht="15">
      <c r="A68" s="27" t="s">
        <v>108</v>
      </c>
      <c r="B68" s="27" t="s">
        <v>34</v>
      </c>
      <c r="C68" s="27" t="s">
        <v>10</v>
      </c>
      <c r="D68" s="28">
        <v>22128936</v>
      </c>
      <c r="E68" s="29">
        <v>1.02363</v>
      </c>
      <c r="F68" s="28">
        <v>22652</v>
      </c>
      <c r="G68" s="30"/>
      <c r="H68" s="31">
        <v>25216423</v>
      </c>
      <c r="I68" s="29">
        <v>0.86081</v>
      </c>
      <c r="J68" s="28">
        <v>21707</v>
      </c>
      <c r="K68" s="30"/>
      <c r="L68" s="38">
        <f t="shared" si="6"/>
        <v>3087487</v>
      </c>
      <c r="M68" s="32">
        <f t="shared" si="7"/>
        <v>0.1395226141916629</v>
      </c>
      <c r="N68" s="33">
        <f t="shared" si="8"/>
        <v>-0.16282000000000008</v>
      </c>
      <c r="O68" s="34">
        <f t="shared" si="9"/>
        <v>-0.15906137960005087</v>
      </c>
      <c r="P68" s="35">
        <f t="shared" si="10"/>
        <v>-945</v>
      </c>
      <c r="Q68" s="36">
        <f t="shared" si="11"/>
        <v>-0.04171817058096415</v>
      </c>
    </row>
    <row r="69" spans="1:17" s="27" customFormat="1" ht="15">
      <c r="A69" s="27" t="s">
        <v>108</v>
      </c>
      <c r="B69" s="27" t="s">
        <v>34</v>
      </c>
      <c r="C69" s="27" t="s">
        <v>11</v>
      </c>
      <c r="D69" s="28">
        <v>22128936</v>
      </c>
      <c r="E69" s="29">
        <v>0</v>
      </c>
      <c r="F69" s="28">
        <v>0</v>
      </c>
      <c r="G69" s="30"/>
      <c r="H69" s="31">
        <v>25216423</v>
      </c>
      <c r="I69" s="29">
        <v>0.5517</v>
      </c>
      <c r="J69" s="28">
        <v>13912</v>
      </c>
      <c r="K69" s="30"/>
      <c r="L69" s="38">
        <f t="shared" si="6"/>
        <v>3087487</v>
      </c>
      <c r="M69" s="32">
        <f t="shared" si="7"/>
        <v>0.1395226141916629</v>
      </c>
      <c r="N69" s="33">
        <f t="shared" si="8"/>
        <v>0.5517</v>
      </c>
      <c r="O69" s="34" t="e">
        <f t="shared" si="9"/>
        <v>#DIV/0!</v>
      </c>
      <c r="P69" s="35">
        <f t="shared" si="10"/>
        <v>13912</v>
      </c>
      <c r="Q69" s="36" t="e">
        <f t="shared" si="11"/>
        <v>#DIV/0!</v>
      </c>
    </row>
    <row r="70" spans="1:17" s="27" customFormat="1" ht="15">
      <c r="A70" s="27" t="s">
        <v>48</v>
      </c>
      <c r="B70" s="27" t="s">
        <v>49</v>
      </c>
      <c r="C70" s="27" t="s">
        <v>50</v>
      </c>
      <c r="D70" s="28">
        <v>16007206542</v>
      </c>
      <c r="E70" s="29">
        <v>0.001</v>
      </c>
      <c r="F70" s="28">
        <v>16007</v>
      </c>
      <c r="G70" s="30"/>
      <c r="H70" s="31">
        <v>16484474329</v>
      </c>
      <c r="I70" s="29">
        <v>0.00102</v>
      </c>
      <c r="J70" s="28">
        <v>16814</v>
      </c>
      <c r="K70" s="30"/>
      <c r="L70" s="38">
        <f t="shared" si="6"/>
        <v>477267787</v>
      </c>
      <c r="M70" s="32">
        <f t="shared" si="7"/>
        <v>0.029815807383239298</v>
      </c>
      <c r="N70" s="33">
        <f t="shared" si="8"/>
        <v>2.0000000000000052E-05</v>
      </c>
      <c r="O70" s="34">
        <f t="shared" si="9"/>
        <v>0.020000000000000052</v>
      </c>
      <c r="P70" s="35">
        <f t="shared" si="10"/>
        <v>807</v>
      </c>
      <c r="Q70" s="36">
        <f t="shared" si="11"/>
        <v>0.05041544324358093</v>
      </c>
    </row>
    <row r="71" spans="1:17" s="27" customFormat="1" ht="15">
      <c r="A71" s="27" t="s">
        <v>48</v>
      </c>
      <c r="B71" s="27" t="s">
        <v>49</v>
      </c>
      <c r="C71" s="27" t="s">
        <v>52</v>
      </c>
      <c r="D71" s="28">
        <v>16007206542</v>
      </c>
      <c r="E71" s="29">
        <v>0.0907</v>
      </c>
      <c r="F71" s="28">
        <v>1451854</v>
      </c>
      <c r="G71" s="30"/>
      <c r="H71" s="31">
        <v>16484474329</v>
      </c>
      <c r="I71" s="29">
        <v>0.09247</v>
      </c>
      <c r="J71" s="28">
        <v>1524319</v>
      </c>
      <c r="K71" s="30"/>
      <c r="L71" s="38">
        <f t="shared" si="6"/>
        <v>477267787</v>
      </c>
      <c r="M71" s="32">
        <f t="shared" si="7"/>
        <v>0.029815807383239298</v>
      </c>
      <c r="N71" s="33">
        <f t="shared" si="8"/>
        <v>0.0017699999999999938</v>
      </c>
      <c r="O71" s="34">
        <f t="shared" si="9"/>
        <v>0.01951488423373753</v>
      </c>
      <c r="P71" s="35">
        <f t="shared" si="10"/>
        <v>72465</v>
      </c>
      <c r="Q71" s="36">
        <f t="shared" si="11"/>
        <v>0.04991204349748666</v>
      </c>
    </row>
    <row r="72" spans="1:17" s="27" customFormat="1" ht="15">
      <c r="A72" s="27" t="s">
        <v>48</v>
      </c>
      <c r="B72" s="27" t="s">
        <v>49</v>
      </c>
      <c r="C72" s="27" t="s">
        <v>51</v>
      </c>
      <c r="D72" s="28">
        <v>16007206542</v>
      </c>
      <c r="E72" s="29">
        <v>0.0605</v>
      </c>
      <c r="F72" s="28">
        <v>968436</v>
      </c>
      <c r="G72" s="30"/>
      <c r="H72" s="31">
        <v>16484474329</v>
      </c>
      <c r="I72" s="29">
        <v>0.06168</v>
      </c>
      <c r="J72" s="28">
        <v>1016762</v>
      </c>
      <c r="K72" s="30"/>
      <c r="L72" s="38">
        <f t="shared" si="6"/>
        <v>477267787</v>
      </c>
      <c r="M72" s="32">
        <f t="shared" si="7"/>
        <v>0.029815807383239298</v>
      </c>
      <c r="N72" s="33">
        <f t="shared" si="8"/>
        <v>0.0011800000000000005</v>
      </c>
      <c r="O72" s="34">
        <f t="shared" si="9"/>
        <v>0.01950413223140497</v>
      </c>
      <c r="P72" s="35">
        <f t="shared" si="10"/>
        <v>48326</v>
      </c>
      <c r="Q72" s="36">
        <f t="shared" si="11"/>
        <v>0.049901077613802046</v>
      </c>
    </row>
    <row r="73" spans="1:17" s="27" customFormat="1" ht="15">
      <c r="A73" s="27" t="s">
        <v>48</v>
      </c>
      <c r="B73" s="27" t="s">
        <v>49</v>
      </c>
      <c r="C73" s="27" t="s">
        <v>56</v>
      </c>
      <c r="D73" s="28">
        <v>16790684664</v>
      </c>
      <c r="E73" s="29">
        <v>0.23722</v>
      </c>
      <c r="F73" s="28">
        <v>3983086</v>
      </c>
      <c r="G73" s="30"/>
      <c r="H73" s="31">
        <v>17301672433</v>
      </c>
      <c r="I73" s="29">
        <v>0.2388</v>
      </c>
      <c r="J73" s="28">
        <v>4131639</v>
      </c>
      <c r="K73" s="30"/>
      <c r="L73" s="38">
        <f t="shared" si="6"/>
        <v>510987769</v>
      </c>
      <c r="M73" s="32">
        <f t="shared" si="7"/>
        <v>0.03043281314761281</v>
      </c>
      <c r="N73" s="33">
        <f t="shared" si="8"/>
        <v>0.0015800000000000258</v>
      </c>
      <c r="O73" s="34">
        <f t="shared" si="9"/>
        <v>0.006660483938959725</v>
      </c>
      <c r="P73" s="35">
        <f t="shared" si="10"/>
        <v>148553</v>
      </c>
      <c r="Q73" s="36">
        <f t="shared" si="11"/>
        <v>0.03729595594973345</v>
      </c>
    </row>
    <row r="74" spans="1:17" s="27" customFormat="1" ht="15">
      <c r="A74" s="27" t="s">
        <v>48</v>
      </c>
      <c r="B74" s="27" t="s">
        <v>49</v>
      </c>
      <c r="C74" s="27" t="s">
        <v>37</v>
      </c>
      <c r="D74" s="28">
        <v>16007206542</v>
      </c>
      <c r="E74" s="29">
        <v>0.2025</v>
      </c>
      <c r="F74" s="28">
        <v>3241459</v>
      </c>
      <c r="G74" s="30"/>
      <c r="H74" s="31">
        <v>16484474329</v>
      </c>
      <c r="I74" s="29">
        <v>0.2025</v>
      </c>
      <c r="J74" s="28">
        <v>3338106</v>
      </c>
      <c r="K74" s="30"/>
      <c r="L74" s="38">
        <f t="shared" si="6"/>
        <v>477267787</v>
      </c>
      <c r="M74" s="32">
        <f t="shared" si="7"/>
        <v>0.029815807383239298</v>
      </c>
      <c r="N74" s="33">
        <f t="shared" si="8"/>
        <v>0</v>
      </c>
      <c r="O74" s="34">
        <f t="shared" si="9"/>
        <v>0</v>
      </c>
      <c r="P74" s="35">
        <f t="shared" si="10"/>
        <v>96647</v>
      </c>
      <c r="Q74" s="36">
        <f t="shared" si="11"/>
        <v>0.02981589463263302</v>
      </c>
    </row>
    <row r="75" spans="1:17" s="27" customFormat="1" ht="15">
      <c r="A75" s="27" t="s">
        <v>48</v>
      </c>
      <c r="B75" s="27" t="s">
        <v>49</v>
      </c>
      <c r="C75" s="27" t="s">
        <v>55</v>
      </c>
      <c r="D75" s="28">
        <v>16007206542</v>
      </c>
      <c r="E75" s="29">
        <v>0.2025</v>
      </c>
      <c r="F75" s="28">
        <v>3241459</v>
      </c>
      <c r="G75" s="30"/>
      <c r="H75" s="31">
        <v>16484474329</v>
      </c>
      <c r="I75" s="29">
        <v>0.2025</v>
      </c>
      <c r="J75" s="28">
        <v>3338106</v>
      </c>
      <c r="K75" s="30"/>
      <c r="L75" s="38">
        <f t="shared" si="6"/>
        <v>477267787</v>
      </c>
      <c r="M75" s="32">
        <f t="shared" si="7"/>
        <v>0.029815807383239298</v>
      </c>
      <c r="N75" s="33">
        <f t="shared" si="8"/>
        <v>0</v>
      </c>
      <c r="O75" s="34">
        <f t="shared" si="9"/>
        <v>0</v>
      </c>
      <c r="P75" s="35">
        <f t="shared" si="10"/>
        <v>96647</v>
      </c>
      <c r="Q75" s="36">
        <f t="shared" si="11"/>
        <v>0.02981589463263302</v>
      </c>
    </row>
    <row r="76" spans="1:17" s="27" customFormat="1" ht="15">
      <c r="A76" s="27" t="s">
        <v>48</v>
      </c>
      <c r="B76" s="27" t="s">
        <v>49</v>
      </c>
      <c r="C76" s="27" t="s">
        <v>54</v>
      </c>
      <c r="D76" s="28">
        <v>16007206542</v>
      </c>
      <c r="E76" s="29">
        <v>0.09</v>
      </c>
      <c r="F76" s="28">
        <v>1440649</v>
      </c>
      <c r="G76" s="30"/>
      <c r="H76" s="31">
        <v>16484474329</v>
      </c>
      <c r="I76" s="29">
        <v>0.09</v>
      </c>
      <c r="J76" s="28">
        <v>1483603</v>
      </c>
      <c r="K76" s="30"/>
      <c r="L76" s="38">
        <f t="shared" si="6"/>
        <v>477267787</v>
      </c>
      <c r="M76" s="32">
        <f t="shared" si="7"/>
        <v>0.029815807383239298</v>
      </c>
      <c r="N76" s="33">
        <f t="shared" si="8"/>
        <v>0</v>
      </c>
      <c r="O76" s="34">
        <f t="shared" si="9"/>
        <v>0</v>
      </c>
      <c r="P76" s="35">
        <f t="shared" si="10"/>
        <v>42954</v>
      </c>
      <c r="Q76" s="36">
        <f t="shared" si="11"/>
        <v>0.0298157288833019</v>
      </c>
    </row>
    <row r="77" spans="1:17" s="27" customFormat="1" ht="15">
      <c r="A77" s="27" t="s">
        <v>48</v>
      </c>
      <c r="B77" s="27" t="s">
        <v>49</v>
      </c>
      <c r="C77" s="27" t="s">
        <v>53</v>
      </c>
      <c r="D77" s="28">
        <v>16007206542</v>
      </c>
      <c r="E77" s="29">
        <v>0.061</v>
      </c>
      <c r="F77" s="28">
        <v>976440</v>
      </c>
      <c r="G77" s="30"/>
      <c r="H77" s="31">
        <v>16484474329</v>
      </c>
      <c r="I77" s="29">
        <v>0.05943</v>
      </c>
      <c r="J77" s="28">
        <v>979672</v>
      </c>
      <c r="K77" s="30"/>
      <c r="L77" s="38">
        <f t="shared" si="6"/>
        <v>477267787</v>
      </c>
      <c r="M77" s="32">
        <f t="shared" si="7"/>
        <v>0.029815807383239298</v>
      </c>
      <c r="N77" s="33">
        <f t="shared" si="8"/>
        <v>-0.001570000000000002</v>
      </c>
      <c r="O77" s="34">
        <f t="shared" si="9"/>
        <v>-0.02573770491803282</v>
      </c>
      <c r="P77" s="35">
        <f t="shared" si="10"/>
        <v>3232</v>
      </c>
      <c r="Q77" s="36">
        <f t="shared" si="11"/>
        <v>0.0033099832042931465</v>
      </c>
    </row>
    <row r="78" spans="1:17" s="27" customFormat="1" ht="15">
      <c r="A78" s="27" t="s">
        <v>48</v>
      </c>
      <c r="B78" s="27" t="s">
        <v>57</v>
      </c>
      <c r="C78" s="27" t="s">
        <v>52</v>
      </c>
      <c r="D78" s="28">
        <v>27697119535</v>
      </c>
      <c r="E78" s="29">
        <v>0.47412</v>
      </c>
      <c r="F78" s="28">
        <v>13131758</v>
      </c>
      <c r="G78" s="30"/>
      <c r="H78" s="31">
        <v>28067497777</v>
      </c>
      <c r="I78" s="29">
        <v>0.52013</v>
      </c>
      <c r="J78" s="28">
        <v>14598748</v>
      </c>
      <c r="K78" s="30"/>
      <c r="L78" s="38">
        <f t="shared" si="6"/>
        <v>370378242</v>
      </c>
      <c r="M78" s="32">
        <f t="shared" si="7"/>
        <v>0.013372446240554524</v>
      </c>
      <c r="N78" s="33">
        <f t="shared" si="8"/>
        <v>0.046009999999999995</v>
      </c>
      <c r="O78" s="34">
        <f t="shared" si="9"/>
        <v>0.09704294271492449</v>
      </c>
      <c r="P78" s="35">
        <f t="shared" si="10"/>
        <v>1466990</v>
      </c>
      <c r="Q78" s="36">
        <f t="shared" si="11"/>
        <v>0.11171314609970728</v>
      </c>
    </row>
    <row r="79" spans="1:17" s="27" customFormat="1" ht="15">
      <c r="A79" s="27" t="s">
        <v>48</v>
      </c>
      <c r="B79" s="27" t="s">
        <v>57</v>
      </c>
      <c r="C79" s="27" t="s">
        <v>56</v>
      </c>
      <c r="D79" s="28">
        <v>29830051877</v>
      </c>
      <c r="E79" s="29">
        <v>0.25304</v>
      </c>
      <c r="F79" s="28">
        <v>7548196</v>
      </c>
      <c r="G79" s="30"/>
      <c r="H79" s="31">
        <v>30277388199</v>
      </c>
      <c r="I79" s="29">
        <v>0.25899</v>
      </c>
      <c r="J79" s="28">
        <v>7841541</v>
      </c>
      <c r="K79" s="30"/>
      <c r="L79" s="38">
        <f t="shared" si="6"/>
        <v>447336322</v>
      </c>
      <c r="M79" s="32">
        <f t="shared" si="7"/>
        <v>0.014996163058801509</v>
      </c>
      <c r="N79" s="33">
        <f t="shared" si="8"/>
        <v>0.005950000000000011</v>
      </c>
      <c r="O79" s="34">
        <f t="shared" si="9"/>
        <v>0.023514068921909624</v>
      </c>
      <c r="P79" s="35">
        <f t="shared" si="10"/>
        <v>293345</v>
      </c>
      <c r="Q79" s="36">
        <f t="shared" si="11"/>
        <v>0.03886292830763801</v>
      </c>
    </row>
    <row r="80" spans="1:17" s="27" customFormat="1" ht="15">
      <c r="A80" s="27" t="s">
        <v>48</v>
      </c>
      <c r="B80" s="27" t="s">
        <v>57</v>
      </c>
      <c r="C80" s="27" t="s">
        <v>51</v>
      </c>
      <c r="D80" s="28">
        <v>27697119535</v>
      </c>
      <c r="E80" s="29">
        <v>0.01383</v>
      </c>
      <c r="F80" s="28">
        <v>383051</v>
      </c>
      <c r="G80" s="30"/>
      <c r="H80" s="31">
        <v>28067497777</v>
      </c>
      <c r="I80" s="29">
        <v>0.01416</v>
      </c>
      <c r="J80" s="28">
        <v>397436</v>
      </c>
      <c r="K80" s="30"/>
      <c r="L80" s="38">
        <f t="shared" si="6"/>
        <v>370378242</v>
      </c>
      <c r="M80" s="32">
        <f t="shared" si="7"/>
        <v>0.013372446240554524</v>
      </c>
      <c r="N80" s="33">
        <f t="shared" si="8"/>
        <v>0.00033000000000000043</v>
      </c>
      <c r="O80" s="34">
        <f t="shared" si="9"/>
        <v>0.02386117136659439</v>
      </c>
      <c r="P80" s="35">
        <f t="shared" si="10"/>
        <v>14385</v>
      </c>
      <c r="Q80" s="36">
        <f t="shared" si="11"/>
        <v>0.03755374610691527</v>
      </c>
    </row>
    <row r="81" spans="1:17" s="27" customFormat="1" ht="15">
      <c r="A81" s="27" t="s">
        <v>48</v>
      </c>
      <c r="B81" s="27" t="s">
        <v>57</v>
      </c>
      <c r="C81" s="27" t="s">
        <v>54</v>
      </c>
      <c r="D81" s="28">
        <v>27697119535</v>
      </c>
      <c r="E81" s="29">
        <v>0.09</v>
      </c>
      <c r="F81" s="28">
        <v>2492741</v>
      </c>
      <c r="G81" s="30"/>
      <c r="H81" s="31">
        <v>28067497777</v>
      </c>
      <c r="I81" s="29">
        <v>0.09</v>
      </c>
      <c r="J81" s="28">
        <v>2526075</v>
      </c>
      <c r="K81" s="30"/>
      <c r="L81" s="38">
        <f t="shared" si="6"/>
        <v>370378242</v>
      </c>
      <c r="M81" s="32">
        <f t="shared" si="7"/>
        <v>0.013372446240554524</v>
      </c>
      <c r="N81" s="33">
        <f t="shared" si="8"/>
        <v>0</v>
      </c>
      <c r="O81" s="34">
        <f t="shared" si="9"/>
        <v>0</v>
      </c>
      <c r="P81" s="35">
        <f t="shared" si="10"/>
        <v>33334</v>
      </c>
      <c r="Q81" s="36">
        <f t="shared" si="11"/>
        <v>0.013372428182470622</v>
      </c>
    </row>
    <row r="82" spans="1:17" s="27" customFormat="1" ht="15">
      <c r="A82" s="27" t="s">
        <v>48</v>
      </c>
      <c r="B82" s="27" t="s">
        <v>57</v>
      </c>
      <c r="C82" s="27" t="s">
        <v>37</v>
      </c>
      <c r="D82" s="28">
        <v>27697119535</v>
      </c>
      <c r="E82" s="29">
        <v>0.2025</v>
      </c>
      <c r="F82" s="28">
        <v>5608667</v>
      </c>
      <c r="G82" s="30"/>
      <c r="H82" s="31">
        <v>28067497777</v>
      </c>
      <c r="I82" s="29">
        <v>0.2025</v>
      </c>
      <c r="J82" s="28">
        <v>5683668</v>
      </c>
      <c r="K82" s="30"/>
      <c r="L82" s="38">
        <f t="shared" si="6"/>
        <v>370378242</v>
      </c>
      <c r="M82" s="32">
        <f t="shared" si="7"/>
        <v>0.013372446240554524</v>
      </c>
      <c r="N82" s="33">
        <f t="shared" si="8"/>
        <v>0</v>
      </c>
      <c r="O82" s="34">
        <f t="shared" si="9"/>
        <v>0</v>
      </c>
      <c r="P82" s="35">
        <f t="shared" si="10"/>
        <v>75001</v>
      </c>
      <c r="Q82" s="36">
        <f t="shared" si="11"/>
        <v>0.013372339630789277</v>
      </c>
    </row>
    <row r="83" spans="1:17" s="27" customFormat="1" ht="15">
      <c r="A83" s="27" t="s">
        <v>48</v>
      </c>
      <c r="B83" s="27" t="s">
        <v>57</v>
      </c>
      <c r="C83" s="27" t="s">
        <v>55</v>
      </c>
      <c r="D83" s="28">
        <v>27697119535</v>
      </c>
      <c r="E83" s="29">
        <v>0.2025</v>
      </c>
      <c r="F83" s="28">
        <v>5608667</v>
      </c>
      <c r="G83" s="30"/>
      <c r="H83" s="31">
        <v>28067497777</v>
      </c>
      <c r="I83" s="29">
        <v>0.2025</v>
      </c>
      <c r="J83" s="28">
        <v>5683668</v>
      </c>
      <c r="K83" s="30"/>
      <c r="L83" s="38">
        <f t="shared" si="6"/>
        <v>370378242</v>
      </c>
      <c r="M83" s="32">
        <f t="shared" si="7"/>
        <v>0.013372446240554524</v>
      </c>
      <c r="N83" s="33">
        <f t="shared" si="8"/>
        <v>0</v>
      </c>
      <c r="O83" s="34">
        <f t="shared" si="9"/>
        <v>0</v>
      </c>
      <c r="P83" s="35">
        <f t="shared" si="10"/>
        <v>75001</v>
      </c>
      <c r="Q83" s="36">
        <f t="shared" si="11"/>
        <v>0.013372339630789277</v>
      </c>
    </row>
    <row r="84" spans="1:17" s="27" customFormat="1" ht="15">
      <c r="A84" s="27" t="s">
        <v>48</v>
      </c>
      <c r="B84" s="27" t="s">
        <v>57</v>
      </c>
      <c r="C84" s="27" t="s">
        <v>50</v>
      </c>
      <c r="D84" s="28">
        <v>27697119535</v>
      </c>
      <c r="E84" s="29">
        <v>0.00265</v>
      </c>
      <c r="F84" s="28">
        <v>73397</v>
      </c>
      <c r="G84" s="30"/>
      <c r="H84" s="31">
        <v>28067497777</v>
      </c>
      <c r="I84" s="29">
        <v>0.00262</v>
      </c>
      <c r="J84" s="28">
        <v>73537</v>
      </c>
      <c r="K84" s="30"/>
      <c r="L84" s="38">
        <f t="shared" si="6"/>
        <v>370378242</v>
      </c>
      <c r="M84" s="32">
        <f t="shared" si="7"/>
        <v>0.013372446240554524</v>
      </c>
      <c r="N84" s="33">
        <f t="shared" si="8"/>
        <v>-3.000000000000008E-05</v>
      </c>
      <c r="O84" s="34">
        <f t="shared" si="9"/>
        <v>-0.011320754716981163</v>
      </c>
      <c r="P84" s="35">
        <f t="shared" si="10"/>
        <v>140</v>
      </c>
      <c r="Q84" s="36">
        <f t="shared" si="11"/>
        <v>0.0019074349087837377</v>
      </c>
    </row>
    <row r="85" spans="1:17" s="27" customFormat="1" ht="15">
      <c r="A85" s="27" t="s">
        <v>48</v>
      </c>
      <c r="B85" s="27" t="s">
        <v>57</v>
      </c>
      <c r="C85" s="27" t="s">
        <v>53</v>
      </c>
      <c r="D85" s="28">
        <v>27697119535</v>
      </c>
      <c r="E85" s="29">
        <v>0.10598</v>
      </c>
      <c r="F85" s="28">
        <v>2935341</v>
      </c>
      <c r="G85" s="30"/>
      <c r="H85" s="31">
        <v>28067497777</v>
      </c>
      <c r="I85" s="29">
        <v>0.1046</v>
      </c>
      <c r="J85" s="28">
        <v>2935860</v>
      </c>
      <c r="K85" s="30"/>
      <c r="L85" s="38">
        <f t="shared" si="6"/>
        <v>370378242</v>
      </c>
      <c r="M85" s="32">
        <f t="shared" si="7"/>
        <v>0.013372446240554524</v>
      </c>
      <c r="N85" s="33">
        <f t="shared" si="8"/>
        <v>-0.0013800000000000062</v>
      </c>
      <c r="O85" s="34">
        <f t="shared" si="9"/>
        <v>-0.013021324778260106</v>
      </c>
      <c r="P85" s="35">
        <f t="shared" si="10"/>
        <v>519</v>
      </c>
      <c r="Q85" s="36">
        <f t="shared" si="11"/>
        <v>0.00017681080324228089</v>
      </c>
    </row>
    <row r="86" spans="1:17" s="27" customFormat="1" ht="15">
      <c r="A86" s="27" t="s">
        <v>86</v>
      </c>
      <c r="B86" s="27" t="s">
        <v>109</v>
      </c>
      <c r="C86" s="27" t="s">
        <v>16</v>
      </c>
      <c r="D86" s="28">
        <v>2491321057</v>
      </c>
      <c r="E86" s="29">
        <v>1.03044</v>
      </c>
      <c r="F86" s="28">
        <v>2567157</v>
      </c>
      <c r="G86" s="30"/>
      <c r="H86" s="31">
        <v>2674347525</v>
      </c>
      <c r="I86" s="29">
        <v>0.90551</v>
      </c>
      <c r="J86" s="28">
        <v>2421648</v>
      </c>
      <c r="K86" s="30"/>
      <c r="L86" s="38">
        <f t="shared" si="6"/>
        <v>183026468</v>
      </c>
      <c r="M86" s="32">
        <f t="shared" si="7"/>
        <v>0.07346562880193246</v>
      </c>
      <c r="N86" s="33">
        <f t="shared" si="8"/>
        <v>-0.12492999999999999</v>
      </c>
      <c r="O86" s="34">
        <f t="shared" si="9"/>
        <v>-0.12123947051744884</v>
      </c>
      <c r="P86" s="35">
        <f t="shared" si="10"/>
        <v>-145509</v>
      </c>
      <c r="Q86" s="36">
        <f t="shared" si="11"/>
        <v>-0.056680989904396184</v>
      </c>
    </row>
    <row r="87" spans="1:17" s="27" customFormat="1" ht="15">
      <c r="A87" s="27" t="s">
        <v>86</v>
      </c>
      <c r="B87" s="27" t="s">
        <v>110</v>
      </c>
      <c r="C87" s="27" t="s">
        <v>87</v>
      </c>
      <c r="D87" s="28">
        <v>2400812605</v>
      </c>
      <c r="E87" s="29">
        <v>4.15071</v>
      </c>
      <c r="F87" s="28">
        <v>9965077</v>
      </c>
      <c r="G87" s="30"/>
      <c r="H87" s="31">
        <v>2581230211</v>
      </c>
      <c r="I87" s="29">
        <v>4.01118</v>
      </c>
      <c r="J87" s="28">
        <v>10353779</v>
      </c>
      <c r="K87" s="30"/>
      <c r="L87" s="38">
        <f t="shared" si="6"/>
        <v>180417606</v>
      </c>
      <c r="M87" s="32">
        <f t="shared" si="7"/>
        <v>0.0751485582940781</v>
      </c>
      <c r="N87" s="33">
        <f t="shared" si="8"/>
        <v>-0.1395299999999997</v>
      </c>
      <c r="O87" s="34">
        <f t="shared" si="9"/>
        <v>-0.03361593558692361</v>
      </c>
      <c r="P87" s="35">
        <f t="shared" si="10"/>
        <v>388702</v>
      </c>
      <c r="Q87" s="36">
        <f t="shared" si="11"/>
        <v>0.039006422127997604</v>
      </c>
    </row>
    <row r="88" spans="1:17" s="27" customFormat="1" ht="15">
      <c r="A88" s="27" t="s">
        <v>86</v>
      </c>
      <c r="B88" s="27" t="s">
        <v>113</v>
      </c>
      <c r="C88" s="27" t="s">
        <v>89</v>
      </c>
      <c r="D88" s="28">
        <v>2400812605</v>
      </c>
      <c r="E88" s="29">
        <v>2.87259</v>
      </c>
      <c r="F88" s="28">
        <v>6896550</v>
      </c>
      <c r="G88" s="30"/>
      <c r="H88" s="31">
        <v>2581230211</v>
      </c>
      <c r="I88" s="29">
        <v>2.85</v>
      </c>
      <c r="J88" s="28">
        <v>7356506</v>
      </c>
      <c r="K88" s="30"/>
      <c r="L88" s="38">
        <f t="shared" si="6"/>
        <v>180417606</v>
      </c>
      <c r="M88" s="32">
        <f t="shared" si="7"/>
        <v>0.0751485582940781</v>
      </c>
      <c r="N88" s="33">
        <f t="shared" si="8"/>
        <v>-0.02259000000000011</v>
      </c>
      <c r="O88" s="34">
        <f t="shared" si="9"/>
        <v>-0.007863983373889107</v>
      </c>
      <c r="P88" s="35">
        <f t="shared" si="10"/>
        <v>459956</v>
      </c>
      <c r="Q88" s="36">
        <f t="shared" si="11"/>
        <v>0.06669363667340916</v>
      </c>
    </row>
    <row r="89" spans="1:17" s="27" customFormat="1" ht="15">
      <c r="A89" s="27" t="s">
        <v>86</v>
      </c>
      <c r="B89" s="27" t="s">
        <v>111</v>
      </c>
      <c r="C89" s="27" t="s">
        <v>88</v>
      </c>
      <c r="D89" s="28">
        <v>2400812605</v>
      </c>
      <c r="E89" s="29">
        <v>0.03925</v>
      </c>
      <c r="F89" s="28">
        <v>94232</v>
      </c>
      <c r="G89" s="30"/>
      <c r="H89" s="31">
        <v>2581230211</v>
      </c>
      <c r="I89" s="29">
        <v>0.03182</v>
      </c>
      <c r="J89" s="28">
        <v>82135</v>
      </c>
      <c r="K89" s="30"/>
      <c r="L89" s="38">
        <f t="shared" si="6"/>
        <v>180417606</v>
      </c>
      <c r="M89" s="32">
        <f t="shared" si="7"/>
        <v>0.0751485582940781</v>
      </c>
      <c r="N89" s="33">
        <f t="shared" si="8"/>
        <v>-0.007429999999999999</v>
      </c>
      <c r="O89" s="34">
        <f t="shared" si="9"/>
        <v>-0.1892993630573248</v>
      </c>
      <c r="P89" s="35">
        <f t="shared" si="10"/>
        <v>-12097</v>
      </c>
      <c r="Q89" s="36">
        <f t="shared" si="11"/>
        <v>-0.1283746498004924</v>
      </c>
    </row>
    <row r="90" spans="1:17" s="27" customFormat="1" ht="15">
      <c r="A90" s="27" t="s">
        <v>86</v>
      </c>
      <c r="B90" s="27" t="s">
        <v>112</v>
      </c>
      <c r="C90" s="27" t="s">
        <v>90</v>
      </c>
      <c r="D90" s="28">
        <v>910526137</v>
      </c>
      <c r="E90" s="29">
        <v>2.62</v>
      </c>
      <c r="F90" s="28">
        <v>2385578</v>
      </c>
      <c r="G90" s="30"/>
      <c r="H90" s="31">
        <v>1041667521</v>
      </c>
      <c r="I90" s="29">
        <v>2.43</v>
      </c>
      <c r="J90" s="28">
        <v>2531252</v>
      </c>
      <c r="K90" s="30"/>
      <c r="L90" s="38">
        <f t="shared" si="6"/>
        <v>131141384</v>
      </c>
      <c r="M90" s="32">
        <f t="shared" si="7"/>
        <v>0.14402813787650776</v>
      </c>
      <c r="N90" s="33">
        <f t="shared" si="8"/>
        <v>-0.18999999999999995</v>
      </c>
      <c r="O90" s="34">
        <f t="shared" si="9"/>
        <v>-0.07251908396946563</v>
      </c>
      <c r="P90" s="35">
        <f t="shared" si="10"/>
        <v>145674</v>
      </c>
      <c r="Q90" s="36">
        <f t="shared" si="11"/>
        <v>0.06106444643604191</v>
      </c>
    </row>
    <row r="91" spans="1:17" s="27" customFormat="1" ht="15">
      <c r="A91" s="27" t="s">
        <v>84</v>
      </c>
      <c r="B91" s="27" t="s">
        <v>84</v>
      </c>
      <c r="C91" s="27" t="s">
        <v>85</v>
      </c>
      <c r="D91" s="28">
        <v>2400812605</v>
      </c>
      <c r="E91" s="29">
        <v>0.36938</v>
      </c>
      <c r="F91" s="28">
        <v>886812</v>
      </c>
      <c r="G91" s="30"/>
      <c r="H91" s="31">
        <v>2581230211</v>
      </c>
      <c r="I91" s="29">
        <v>0.3563</v>
      </c>
      <c r="J91" s="28">
        <v>919692</v>
      </c>
      <c r="K91" s="30"/>
      <c r="L91" s="38">
        <f t="shared" si="6"/>
        <v>180417606</v>
      </c>
      <c r="M91" s="32">
        <f t="shared" si="7"/>
        <v>0.0751485582940781</v>
      </c>
      <c r="N91" s="33">
        <f t="shared" si="8"/>
        <v>-0.01307999999999998</v>
      </c>
      <c r="O91" s="34">
        <f t="shared" si="9"/>
        <v>-0.035410688180193786</v>
      </c>
      <c r="P91" s="35">
        <f t="shared" si="10"/>
        <v>32880</v>
      </c>
      <c r="Q91" s="36">
        <f t="shared" si="11"/>
        <v>0.03707662954493173</v>
      </c>
    </row>
    <row r="92" spans="1:17" s="27" customFormat="1" ht="15">
      <c r="A92" s="27" t="s">
        <v>35</v>
      </c>
      <c r="B92" s="27" t="s">
        <v>36</v>
      </c>
      <c r="C92" s="27" t="s">
        <v>39</v>
      </c>
      <c r="D92" s="28">
        <v>197563543</v>
      </c>
      <c r="E92" s="29">
        <v>1.10985</v>
      </c>
      <c r="F92" s="28">
        <v>219266</v>
      </c>
      <c r="G92" s="30"/>
      <c r="H92" s="31">
        <v>222346285</v>
      </c>
      <c r="I92" s="29">
        <v>2.19915</v>
      </c>
      <c r="J92" s="28">
        <v>488973</v>
      </c>
      <c r="K92" s="30"/>
      <c r="L92" s="38">
        <f t="shared" si="6"/>
        <v>24782742</v>
      </c>
      <c r="M92" s="32">
        <f t="shared" si="7"/>
        <v>0.12544187871747167</v>
      </c>
      <c r="N92" s="33">
        <f t="shared" si="8"/>
        <v>1.0893</v>
      </c>
      <c r="O92" s="34">
        <f t="shared" si="9"/>
        <v>0.9814839843222056</v>
      </c>
      <c r="P92" s="35">
        <f t="shared" si="10"/>
        <v>269707</v>
      </c>
      <c r="Q92" s="36">
        <f t="shared" si="11"/>
        <v>1.2300447857853019</v>
      </c>
    </row>
    <row r="93" spans="1:17" s="27" customFormat="1" ht="15">
      <c r="A93" s="27" t="s">
        <v>35</v>
      </c>
      <c r="B93" s="27" t="s">
        <v>36</v>
      </c>
      <c r="C93" s="27" t="s">
        <v>40</v>
      </c>
      <c r="D93" s="28">
        <v>197563543</v>
      </c>
      <c r="E93" s="29">
        <v>0.67</v>
      </c>
      <c r="F93" s="28">
        <v>132368</v>
      </c>
      <c r="G93" s="30"/>
      <c r="H93" s="31">
        <v>222346285</v>
      </c>
      <c r="I93" s="29">
        <v>0.67</v>
      </c>
      <c r="J93" s="28">
        <v>148972</v>
      </c>
      <c r="K93" s="30"/>
      <c r="L93" s="38">
        <f t="shared" si="6"/>
        <v>24782742</v>
      </c>
      <c r="M93" s="32">
        <f t="shared" si="7"/>
        <v>0.12544187871747167</v>
      </c>
      <c r="N93" s="33">
        <f t="shared" si="8"/>
        <v>0</v>
      </c>
      <c r="O93" s="34">
        <f t="shared" si="9"/>
        <v>0</v>
      </c>
      <c r="P93" s="35">
        <f t="shared" si="10"/>
        <v>16604</v>
      </c>
      <c r="Q93" s="36">
        <f t="shared" si="11"/>
        <v>0.1254381723679439</v>
      </c>
    </row>
    <row r="94" spans="1:17" s="27" customFormat="1" ht="15">
      <c r="A94" s="27" t="s">
        <v>35</v>
      </c>
      <c r="B94" s="27" t="s">
        <v>36</v>
      </c>
      <c r="C94" s="27" t="s">
        <v>41</v>
      </c>
      <c r="D94" s="28">
        <v>197563543</v>
      </c>
      <c r="E94" s="29">
        <v>0.33</v>
      </c>
      <c r="F94" s="28">
        <v>65196</v>
      </c>
      <c r="G94" s="30"/>
      <c r="H94" s="31">
        <v>222346285</v>
      </c>
      <c r="I94" s="29">
        <v>0.33</v>
      </c>
      <c r="J94" s="28">
        <v>73374</v>
      </c>
      <c r="K94" s="30"/>
      <c r="L94" s="38">
        <f t="shared" si="6"/>
        <v>24782742</v>
      </c>
      <c r="M94" s="32">
        <f t="shared" si="7"/>
        <v>0.12544187871747167</v>
      </c>
      <c r="N94" s="33">
        <f t="shared" si="8"/>
        <v>0</v>
      </c>
      <c r="O94" s="34">
        <f t="shared" si="9"/>
        <v>0</v>
      </c>
      <c r="P94" s="35">
        <f t="shared" si="10"/>
        <v>8178</v>
      </c>
      <c r="Q94" s="36">
        <f t="shared" si="11"/>
        <v>0.12543714338302964</v>
      </c>
    </row>
    <row r="95" spans="1:17" s="27" customFormat="1" ht="15">
      <c r="A95" s="27" t="s">
        <v>35</v>
      </c>
      <c r="B95" s="27" t="s">
        <v>36</v>
      </c>
      <c r="C95" s="27" t="s">
        <v>38</v>
      </c>
      <c r="D95" s="28">
        <v>197563543</v>
      </c>
      <c r="E95" s="29">
        <v>0.4696</v>
      </c>
      <c r="F95" s="28">
        <v>92776</v>
      </c>
      <c r="G95" s="30"/>
      <c r="H95" s="31">
        <v>222346285</v>
      </c>
      <c r="I95" s="29">
        <v>0.45014</v>
      </c>
      <c r="J95" s="28">
        <v>100087</v>
      </c>
      <c r="K95" s="30"/>
      <c r="L95" s="38">
        <f t="shared" si="6"/>
        <v>24782742</v>
      </c>
      <c r="M95" s="32">
        <f t="shared" si="7"/>
        <v>0.12544187871747167</v>
      </c>
      <c r="N95" s="33">
        <f t="shared" si="8"/>
        <v>-0.019460000000000033</v>
      </c>
      <c r="O95" s="34">
        <f t="shared" si="9"/>
        <v>-0.041439522998296494</v>
      </c>
      <c r="P95" s="35">
        <f t="shared" si="10"/>
        <v>7311</v>
      </c>
      <c r="Q95" s="36">
        <f t="shared" si="11"/>
        <v>0.07880270759679227</v>
      </c>
    </row>
    <row r="96" spans="1:17" s="27" customFormat="1" ht="15">
      <c r="A96" s="27" t="s">
        <v>35</v>
      </c>
      <c r="B96" s="27" t="s">
        <v>36</v>
      </c>
      <c r="C96" s="27" t="s">
        <v>37</v>
      </c>
      <c r="D96" s="28">
        <v>197563543</v>
      </c>
      <c r="E96" s="29">
        <v>10.31238</v>
      </c>
      <c r="F96" s="28">
        <v>2037350</v>
      </c>
      <c r="G96" s="30"/>
      <c r="H96" s="31">
        <v>222346285</v>
      </c>
      <c r="I96" s="29">
        <v>8.11514</v>
      </c>
      <c r="J96" s="28">
        <v>1804371</v>
      </c>
      <c r="K96" s="30"/>
      <c r="L96" s="38">
        <f t="shared" si="6"/>
        <v>24782742</v>
      </c>
      <c r="M96" s="32">
        <f t="shared" si="7"/>
        <v>0.12544187871747167</v>
      </c>
      <c r="N96" s="33">
        <f t="shared" si="8"/>
        <v>-2.197239999999999</v>
      </c>
      <c r="O96" s="34">
        <f t="shared" si="9"/>
        <v>-0.21306817630847574</v>
      </c>
      <c r="P96" s="35">
        <f t="shared" si="10"/>
        <v>-232979</v>
      </c>
      <c r="Q96" s="36">
        <f t="shared" si="11"/>
        <v>-0.11435394016737428</v>
      </c>
    </row>
    <row r="97" spans="1:17" s="27" customFormat="1" ht="15">
      <c r="A97" s="27" t="s">
        <v>35</v>
      </c>
      <c r="B97" s="27" t="s">
        <v>12</v>
      </c>
      <c r="C97" s="27" t="s">
        <v>39</v>
      </c>
      <c r="D97" s="28">
        <v>319745059</v>
      </c>
      <c r="E97" s="29">
        <v>0.58555</v>
      </c>
      <c r="F97" s="28">
        <v>187227</v>
      </c>
      <c r="G97" s="30"/>
      <c r="H97" s="31">
        <v>342878384</v>
      </c>
      <c r="I97" s="29">
        <v>0.86755</v>
      </c>
      <c r="J97" s="28">
        <v>297464</v>
      </c>
      <c r="K97" s="30"/>
      <c r="L97" s="38">
        <f t="shared" si="6"/>
        <v>23133325</v>
      </c>
      <c r="M97" s="32">
        <f t="shared" si="7"/>
        <v>0.07234928061859433</v>
      </c>
      <c r="N97" s="33">
        <f t="shared" si="8"/>
        <v>0.28200000000000003</v>
      </c>
      <c r="O97" s="34">
        <f t="shared" si="9"/>
        <v>0.4815984971394416</v>
      </c>
      <c r="P97" s="35">
        <f t="shared" si="10"/>
        <v>110237</v>
      </c>
      <c r="Q97" s="36">
        <f t="shared" si="11"/>
        <v>0.5887879419100878</v>
      </c>
    </row>
    <row r="98" spans="1:17" s="27" customFormat="1" ht="15">
      <c r="A98" s="27" t="s">
        <v>35</v>
      </c>
      <c r="B98" s="27" t="s">
        <v>12</v>
      </c>
      <c r="C98" s="27" t="s">
        <v>37</v>
      </c>
      <c r="D98" s="28">
        <v>319745059</v>
      </c>
      <c r="E98" s="29">
        <v>10.45136</v>
      </c>
      <c r="F98" s="28">
        <v>3341771</v>
      </c>
      <c r="G98" s="30"/>
      <c r="H98" s="31">
        <v>342878384</v>
      </c>
      <c r="I98" s="29">
        <v>11.44866</v>
      </c>
      <c r="J98" s="28">
        <v>3925498</v>
      </c>
      <c r="K98" s="30"/>
      <c r="L98" s="38">
        <f t="shared" si="6"/>
        <v>23133325</v>
      </c>
      <c r="M98" s="32">
        <f t="shared" si="7"/>
        <v>0.07234928061859433</v>
      </c>
      <c r="N98" s="33">
        <f t="shared" si="8"/>
        <v>0.997300000000001</v>
      </c>
      <c r="O98" s="34">
        <f t="shared" si="9"/>
        <v>0.09542298801304337</v>
      </c>
      <c r="P98" s="35">
        <f t="shared" si="10"/>
        <v>583727</v>
      </c>
      <c r="Q98" s="36">
        <f t="shared" si="11"/>
        <v>0.17467594278602575</v>
      </c>
    </row>
    <row r="99" spans="1:17" s="27" customFormat="1" ht="15">
      <c r="A99" s="27" t="s">
        <v>35</v>
      </c>
      <c r="B99" s="27" t="s">
        <v>12</v>
      </c>
      <c r="C99" s="27" t="s">
        <v>41</v>
      </c>
      <c r="D99" s="28">
        <v>324361188</v>
      </c>
      <c r="E99" s="29">
        <v>0.33</v>
      </c>
      <c r="F99" s="28">
        <v>107039</v>
      </c>
      <c r="G99" s="30"/>
      <c r="H99" s="31">
        <v>349084869</v>
      </c>
      <c r="I99" s="29">
        <v>0.33</v>
      </c>
      <c r="J99" s="28">
        <v>115198</v>
      </c>
      <c r="K99" s="30"/>
      <c r="L99" s="38">
        <f t="shared" si="6"/>
        <v>24723681</v>
      </c>
      <c r="M99" s="32">
        <f t="shared" si="7"/>
        <v>0.0762226860508354</v>
      </c>
      <c r="N99" s="33">
        <f t="shared" si="8"/>
        <v>0</v>
      </c>
      <c r="O99" s="34">
        <f t="shared" si="9"/>
        <v>0</v>
      </c>
      <c r="P99" s="35">
        <f t="shared" si="10"/>
        <v>8159</v>
      </c>
      <c r="Q99" s="36">
        <f t="shared" si="11"/>
        <v>0.0762245536673549</v>
      </c>
    </row>
    <row r="100" spans="1:17" s="27" customFormat="1" ht="15">
      <c r="A100" s="27" t="s">
        <v>35</v>
      </c>
      <c r="B100" s="27" t="s">
        <v>12</v>
      </c>
      <c r="C100" s="27" t="s">
        <v>38</v>
      </c>
      <c r="D100" s="28">
        <v>324361188</v>
      </c>
      <c r="E100" s="29">
        <v>1.33148</v>
      </c>
      <c r="F100" s="28">
        <v>431880</v>
      </c>
      <c r="G100" s="30"/>
      <c r="H100" s="31">
        <v>349084869</v>
      </c>
      <c r="I100" s="29">
        <v>1.30648</v>
      </c>
      <c r="J100" s="28">
        <v>456072</v>
      </c>
      <c r="K100" s="30"/>
      <c r="L100" s="38">
        <f t="shared" si="6"/>
        <v>24723681</v>
      </c>
      <c r="M100" s="32">
        <f t="shared" si="7"/>
        <v>0.0762226860508354</v>
      </c>
      <c r="N100" s="33">
        <f t="shared" si="8"/>
        <v>-0.02499999999999991</v>
      </c>
      <c r="O100" s="34">
        <f t="shared" si="9"/>
        <v>-0.018776098777300382</v>
      </c>
      <c r="P100" s="35">
        <f t="shared" si="10"/>
        <v>24192</v>
      </c>
      <c r="Q100" s="36">
        <f t="shared" si="11"/>
        <v>0.056015559877743815</v>
      </c>
    </row>
    <row r="101" spans="1:17" s="27" customFormat="1" ht="15">
      <c r="A101" s="27" t="s">
        <v>35</v>
      </c>
      <c r="B101" s="27" t="s">
        <v>12</v>
      </c>
      <c r="C101" s="27" t="s">
        <v>16</v>
      </c>
      <c r="D101" s="28">
        <v>324361188</v>
      </c>
      <c r="E101" s="29">
        <v>2.37796</v>
      </c>
      <c r="F101" s="28">
        <v>771318</v>
      </c>
      <c r="G101" s="30"/>
      <c r="H101" s="31">
        <v>349084869</v>
      </c>
      <c r="I101" s="29">
        <v>2.21689</v>
      </c>
      <c r="J101" s="28">
        <v>773883</v>
      </c>
      <c r="K101" s="30"/>
      <c r="L101" s="38">
        <f t="shared" si="6"/>
        <v>24723681</v>
      </c>
      <c r="M101" s="32">
        <f t="shared" si="7"/>
        <v>0.0762226860508354</v>
      </c>
      <c r="N101" s="33">
        <f t="shared" si="8"/>
        <v>-0.16107000000000005</v>
      </c>
      <c r="O101" s="34">
        <f t="shared" si="9"/>
        <v>-0.06773452875574024</v>
      </c>
      <c r="P101" s="35">
        <f t="shared" si="10"/>
        <v>2565</v>
      </c>
      <c r="Q101" s="36">
        <f t="shared" si="11"/>
        <v>0.0033254766516534035</v>
      </c>
    </row>
    <row r="102" spans="1:17" s="27" customFormat="1" ht="15">
      <c r="A102" s="27" t="s">
        <v>35</v>
      </c>
      <c r="B102" s="27" t="s">
        <v>12</v>
      </c>
      <c r="C102" s="27" t="s">
        <v>40</v>
      </c>
      <c r="D102" s="28">
        <v>324361188</v>
      </c>
      <c r="E102" s="29">
        <v>0.75</v>
      </c>
      <c r="F102" s="28">
        <v>243271</v>
      </c>
      <c r="G102" s="30"/>
      <c r="H102" s="31">
        <v>349084869</v>
      </c>
      <c r="I102" s="29">
        <v>0.65</v>
      </c>
      <c r="J102" s="28">
        <v>226905</v>
      </c>
      <c r="K102" s="30"/>
      <c r="L102" s="38">
        <f t="shared" si="6"/>
        <v>24723681</v>
      </c>
      <c r="M102" s="32">
        <f t="shared" si="7"/>
        <v>0.0762226860508354</v>
      </c>
      <c r="N102" s="33">
        <f t="shared" si="8"/>
        <v>-0.09999999999999998</v>
      </c>
      <c r="O102" s="34">
        <f t="shared" si="9"/>
        <v>-0.1333333333333333</v>
      </c>
      <c r="P102" s="35">
        <f t="shared" si="10"/>
        <v>-16366</v>
      </c>
      <c r="Q102" s="36">
        <f t="shared" si="11"/>
        <v>-0.06727476764595862</v>
      </c>
    </row>
    <row r="103" spans="1:17" s="27" customFormat="1" ht="15">
      <c r="A103" s="27" t="s">
        <v>35</v>
      </c>
      <c r="B103" s="27" t="s">
        <v>42</v>
      </c>
      <c r="C103" s="27" t="s">
        <v>39</v>
      </c>
      <c r="D103" s="28">
        <v>568382527</v>
      </c>
      <c r="E103" s="29">
        <v>0.86442</v>
      </c>
      <c r="F103" s="28">
        <v>491321</v>
      </c>
      <c r="G103" s="30"/>
      <c r="H103" s="31">
        <v>651093825</v>
      </c>
      <c r="I103" s="29">
        <v>1.02121</v>
      </c>
      <c r="J103" s="28">
        <v>664904</v>
      </c>
      <c r="K103" s="30"/>
      <c r="L103" s="38">
        <f t="shared" si="6"/>
        <v>82711298</v>
      </c>
      <c r="M103" s="32">
        <f t="shared" si="7"/>
        <v>0.14552047973142565</v>
      </c>
      <c r="N103" s="33">
        <f t="shared" si="8"/>
        <v>0.15678999999999998</v>
      </c>
      <c r="O103" s="34">
        <f t="shared" si="9"/>
        <v>0.18138173573031627</v>
      </c>
      <c r="P103" s="35">
        <f t="shared" si="10"/>
        <v>173583</v>
      </c>
      <c r="Q103" s="36">
        <f t="shared" si="11"/>
        <v>0.3532985563409665</v>
      </c>
    </row>
    <row r="104" spans="1:17" s="27" customFormat="1" ht="15">
      <c r="A104" s="27" t="s">
        <v>35</v>
      </c>
      <c r="B104" s="27" t="s">
        <v>42</v>
      </c>
      <c r="C104" s="27" t="s">
        <v>41</v>
      </c>
      <c r="D104" s="28">
        <v>645100860</v>
      </c>
      <c r="E104" s="29">
        <v>0.33</v>
      </c>
      <c r="F104" s="28">
        <v>212883</v>
      </c>
      <c r="G104" s="30"/>
      <c r="H104" s="31">
        <v>728473735</v>
      </c>
      <c r="I104" s="29">
        <v>0.33</v>
      </c>
      <c r="J104" s="28">
        <v>240396</v>
      </c>
      <c r="K104" s="30"/>
      <c r="L104" s="38">
        <f t="shared" si="6"/>
        <v>83372875</v>
      </c>
      <c r="M104" s="32">
        <f t="shared" si="7"/>
        <v>0.12924006177886663</v>
      </c>
      <c r="N104" s="33">
        <f t="shared" si="8"/>
        <v>0</v>
      </c>
      <c r="O104" s="34">
        <f t="shared" si="9"/>
        <v>0</v>
      </c>
      <c r="P104" s="35">
        <f t="shared" si="10"/>
        <v>27513</v>
      </c>
      <c r="Q104" s="36">
        <f t="shared" si="11"/>
        <v>0.12924000507320924</v>
      </c>
    </row>
    <row r="105" spans="1:17" s="27" customFormat="1" ht="15">
      <c r="A105" s="27" t="s">
        <v>35</v>
      </c>
      <c r="B105" s="27" t="s">
        <v>42</v>
      </c>
      <c r="C105" s="27" t="s">
        <v>40</v>
      </c>
      <c r="D105" s="28">
        <v>645100860</v>
      </c>
      <c r="E105" s="29">
        <v>0.67</v>
      </c>
      <c r="F105" s="28">
        <v>432218</v>
      </c>
      <c r="G105" s="30"/>
      <c r="H105" s="31">
        <v>728473735</v>
      </c>
      <c r="I105" s="29">
        <v>0.67</v>
      </c>
      <c r="J105" s="28">
        <v>488077</v>
      </c>
      <c r="K105" s="30"/>
      <c r="L105" s="38">
        <f t="shared" si="6"/>
        <v>83372875</v>
      </c>
      <c r="M105" s="32">
        <f t="shared" si="7"/>
        <v>0.12924006177886663</v>
      </c>
      <c r="N105" s="33">
        <f t="shared" si="8"/>
        <v>0</v>
      </c>
      <c r="O105" s="34">
        <f t="shared" si="9"/>
        <v>0</v>
      </c>
      <c r="P105" s="35">
        <f t="shared" si="10"/>
        <v>55859</v>
      </c>
      <c r="Q105" s="36">
        <f t="shared" si="11"/>
        <v>0.12923802340485588</v>
      </c>
    </row>
    <row r="106" spans="1:17" s="27" customFormat="1" ht="15">
      <c r="A106" s="27" t="s">
        <v>35</v>
      </c>
      <c r="B106" s="27" t="s">
        <v>42</v>
      </c>
      <c r="C106" s="27" t="s">
        <v>37</v>
      </c>
      <c r="D106" s="28">
        <v>568382527</v>
      </c>
      <c r="E106" s="29">
        <v>10.193</v>
      </c>
      <c r="F106" s="28">
        <v>5793523</v>
      </c>
      <c r="G106" s="30"/>
      <c r="H106" s="31">
        <v>651093825</v>
      </c>
      <c r="I106" s="29">
        <v>10.0782</v>
      </c>
      <c r="J106" s="28">
        <v>6561854</v>
      </c>
      <c r="K106" s="30"/>
      <c r="L106" s="38">
        <f t="shared" si="6"/>
        <v>82711298</v>
      </c>
      <c r="M106" s="32">
        <f t="shared" si="7"/>
        <v>0.14552047973142565</v>
      </c>
      <c r="N106" s="33">
        <f t="shared" si="8"/>
        <v>-0.1147999999999989</v>
      </c>
      <c r="O106" s="34">
        <f t="shared" si="9"/>
        <v>-0.0112626312175021</v>
      </c>
      <c r="P106" s="35">
        <f t="shared" si="10"/>
        <v>768331</v>
      </c>
      <c r="Q106" s="36">
        <f t="shared" si="11"/>
        <v>0.13261896086370936</v>
      </c>
    </row>
    <row r="107" spans="1:17" s="27" customFormat="1" ht="15">
      <c r="A107" s="27" t="s">
        <v>35</v>
      </c>
      <c r="B107" s="27" t="s">
        <v>42</v>
      </c>
      <c r="C107" s="27" t="s">
        <v>16</v>
      </c>
      <c r="D107" s="28">
        <v>645100860</v>
      </c>
      <c r="E107" s="29">
        <v>1.57328</v>
      </c>
      <c r="F107" s="28">
        <v>1014924</v>
      </c>
      <c r="G107" s="30"/>
      <c r="H107" s="31">
        <v>728473735</v>
      </c>
      <c r="I107" s="29">
        <v>1.4053</v>
      </c>
      <c r="J107" s="28">
        <v>1023724</v>
      </c>
      <c r="K107" s="30"/>
      <c r="L107" s="38">
        <f t="shared" si="6"/>
        <v>83372875</v>
      </c>
      <c r="M107" s="32">
        <f t="shared" si="7"/>
        <v>0.12924006177886663</v>
      </c>
      <c r="N107" s="33">
        <f t="shared" si="8"/>
        <v>-0.16798000000000002</v>
      </c>
      <c r="O107" s="34">
        <f t="shared" si="9"/>
        <v>-0.10677056849384726</v>
      </c>
      <c r="P107" s="35">
        <f t="shared" si="10"/>
        <v>8800</v>
      </c>
      <c r="Q107" s="36">
        <f t="shared" si="11"/>
        <v>0.008670599966105837</v>
      </c>
    </row>
    <row r="108" spans="1:17" s="27" customFormat="1" ht="15">
      <c r="A108" s="27" t="s">
        <v>35</v>
      </c>
      <c r="B108" s="27" t="s">
        <v>42</v>
      </c>
      <c r="C108" s="27" t="s">
        <v>38</v>
      </c>
      <c r="D108" s="28">
        <v>645100860</v>
      </c>
      <c r="E108" s="29">
        <v>0.0843</v>
      </c>
      <c r="F108" s="28">
        <v>54382</v>
      </c>
      <c r="G108" s="30"/>
      <c r="H108" s="31">
        <v>728473735</v>
      </c>
      <c r="I108" s="29">
        <v>0.0184</v>
      </c>
      <c r="J108" s="28">
        <v>13404</v>
      </c>
      <c r="K108" s="30"/>
      <c r="L108" s="38">
        <f t="shared" si="6"/>
        <v>83372875</v>
      </c>
      <c r="M108" s="32">
        <f t="shared" si="7"/>
        <v>0.12924006177886663</v>
      </c>
      <c r="N108" s="33">
        <f t="shared" si="8"/>
        <v>-0.0659</v>
      </c>
      <c r="O108" s="34">
        <f t="shared" si="9"/>
        <v>-0.7817319098457889</v>
      </c>
      <c r="P108" s="35">
        <f t="shared" si="10"/>
        <v>-40978</v>
      </c>
      <c r="Q108" s="36">
        <f t="shared" si="11"/>
        <v>-0.7535213857526387</v>
      </c>
    </row>
    <row r="109" spans="1:17" s="27" customFormat="1" ht="15">
      <c r="A109" s="27" t="s">
        <v>35</v>
      </c>
      <c r="B109" s="27" t="s">
        <v>19</v>
      </c>
      <c r="C109" s="27" t="s">
        <v>37</v>
      </c>
      <c r="D109" s="28">
        <v>866077383</v>
      </c>
      <c r="E109" s="29">
        <v>9.62693</v>
      </c>
      <c r="F109" s="28">
        <v>8337666</v>
      </c>
      <c r="G109" s="30"/>
      <c r="H109" s="31">
        <v>854160937</v>
      </c>
      <c r="I109" s="29">
        <v>9.5143</v>
      </c>
      <c r="J109" s="28">
        <v>8126743</v>
      </c>
      <c r="K109" s="30"/>
      <c r="L109" s="38">
        <f t="shared" si="6"/>
        <v>-11916446</v>
      </c>
      <c r="M109" s="32">
        <f t="shared" si="7"/>
        <v>-0.01375910078464663</v>
      </c>
      <c r="N109" s="33">
        <f t="shared" si="8"/>
        <v>-0.11262999999999934</v>
      </c>
      <c r="O109" s="34">
        <f t="shared" si="9"/>
        <v>-0.011699472209728267</v>
      </c>
      <c r="P109" s="35">
        <f t="shared" si="10"/>
        <v>-210923</v>
      </c>
      <c r="Q109" s="36">
        <f t="shared" si="11"/>
        <v>-0.025297607268029206</v>
      </c>
    </row>
    <row r="110" spans="1:17" s="27" customFormat="1" ht="15">
      <c r="A110" s="27" t="s">
        <v>35</v>
      </c>
      <c r="B110" s="27" t="s">
        <v>19</v>
      </c>
      <c r="C110" s="27" t="s">
        <v>16</v>
      </c>
      <c r="D110" s="28">
        <v>875251373</v>
      </c>
      <c r="E110" s="29">
        <v>2.7</v>
      </c>
      <c r="F110" s="28">
        <v>2363179</v>
      </c>
      <c r="G110" s="30"/>
      <c r="H110" s="31">
        <v>863691856</v>
      </c>
      <c r="I110" s="29">
        <v>2.69546</v>
      </c>
      <c r="J110" s="28">
        <v>2328047</v>
      </c>
      <c r="K110" s="30"/>
      <c r="L110" s="38">
        <f t="shared" si="6"/>
        <v>-11559517</v>
      </c>
      <c r="M110" s="32">
        <f t="shared" si="7"/>
        <v>-0.013207082395516562</v>
      </c>
      <c r="N110" s="33">
        <f t="shared" si="8"/>
        <v>-0.0045399999999999885</v>
      </c>
      <c r="O110" s="34">
        <f t="shared" si="9"/>
        <v>-0.0016814814814814772</v>
      </c>
      <c r="P110" s="35">
        <f t="shared" si="10"/>
        <v>-35132</v>
      </c>
      <c r="Q110" s="36">
        <f t="shared" si="11"/>
        <v>-0.0148664151128628</v>
      </c>
    </row>
    <row r="111" spans="1:17" s="27" customFormat="1" ht="15">
      <c r="A111" s="27" t="s">
        <v>35</v>
      </c>
      <c r="B111" s="27" t="s">
        <v>19</v>
      </c>
      <c r="C111" s="27" t="s">
        <v>38</v>
      </c>
      <c r="D111" s="28">
        <v>875251373</v>
      </c>
      <c r="E111" s="29">
        <v>1.08757</v>
      </c>
      <c r="F111" s="28">
        <v>951897</v>
      </c>
      <c r="G111" s="30"/>
      <c r="H111" s="31">
        <v>863691856</v>
      </c>
      <c r="I111" s="29">
        <v>1.08591</v>
      </c>
      <c r="J111" s="28">
        <v>937892</v>
      </c>
      <c r="K111" s="30"/>
      <c r="L111" s="38">
        <f t="shared" si="6"/>
        <v>-11559517</v>
      </c>
      <c r="M111" s="32">
        <f t="shared" si="7"/>
        <v>-0.013207082395516562</v>
      </c>
      <c r="N111" s="33">
        <f t="shared" si="8"/>
        <v>-0.0016599999999999948</v>
      </c>
      <c r="O111" s="34">
        <f t="shared" si="9"/>
        <v>-0.001526338534531106</v>
      </c>
      <c r="P111" s="35">
        <f t="shared" si="10"/>
        <v>-14005</v>
      </c>
      <c r="Q111" s="36">
        <f t="shared" si="11"/>
        <v>-0.014712726271855043</v>
      </c>
    </row>
    <row r="112" spans="1:17" s="27" customFormat="1" ht="15">
      <c r="A112" s="27" t="s">
        <v>35</v>
      </c>
      <c r="B112" s="27" t="s">
        <v>19</v>
      </c>
      <c r="C112" s="27" t="s">
        <v>39</v>
      </c>
      <c r="D112" s="28">
        <v>866077383</v>
      </c>
      <c r="E112" s="29">
        <v>1.08105</v>
      </c>
      <c r="F112" s="28">
        <v>936273</v>
      </c>
      <c r="G112" s="30"/>
      <c r="H112" s="31">
        <v>854160937</v>
      </c>
      <c r="I112" s="29">
        <v>1.08066</v>
      </c>
      <c r="J112" s="28">
        <v>923058</v>
      </c>
      <c r="K112" s="30"/>
      <c r="L112" s="38">
        <f t="shared" si="6"/>
        <v>-11916446</v>
      </c>
      <c r="M112" s="32">
        <f t="shared" si="7"/>
        <v>-0.01375910078464663</v>
      </c>
      <c r="N112" s="33">
        <f t="shared" si="8"/>
        <v>-0.0003900000000001125</v>
      </c>
      <c r="O112" s="34">
        <f t="shared" si="9"/>
        <v>-0.00036076037186079504</v>
      </c>
      <c r="P112" s="35">
        <f t="shared" si="10"/>
        <v>-13215</v>
      </c>
      <c r="Q112" s="36">
        <f t="shared" si="11"/>
        <v>-0.014114473022291575</v>
      </c>
    </row>
    <row r="113" spans="1:17" s="27" customFormat="1" ht="15">
      <c r="A113" s="27" t="s">
        <v>35</v>
      </c>
      <c r="B113" s="27" t="s">
        <v>19</v>
      </c>
      <c r="C113" s="27" t="s">
        <v>40</v>
      </c>
      <c r="D113" s="28">
        <v>875251373</v>
      </c>
      <c r="E113" s="29">
        <v>0.75</v>
      </c>
      <c r="F113" s="28">
        <v>656439</v>
      </c>
      <c r="G113" s="30"/>
      <c r="H113" s="31">
        <v>863691856</v>
      </c>
      <c r="I113" s="29">
        <v>0.75</v>
      </c>
      <c r="J113" s="28">
        <v>647769</v>
      </c>
      <c r="K113" s="30"/>
      <c r="L113" s="38">
        <f t="shared" si="6"/>
        <v>-11559517</v>
      </c>
      <c r="M113" s="32">
        <f t="shared" si="7"/>
        <v>-0.013207082395516562</v>
      </c>
      <c r="N113" s="33">
        <f t="shared" si="8"/>
        <v>0</v>
      </c>
      <c r="O113" s="34">
        <f t="shared" si="9"/>
        <v>0</v>
      </c>
      <c r="P113" s="35">
        <f t="shared" si="10"/>
        <v>-8670</v>
      </c>
      <c r="Q113" s="36">
        <f t="shared" si="11"/>
        <v>-0.01320762477549323</v>
      </c>
    </row>
    <row r="114" spans="1:17" s="27" customFormat="1" ht="15">
      <c r="A114" s="27" t="s">
        <v>35</v>
      </c>
      <c r="B114" s="27" t="s">
        <v>19</v>
      </c>
      <c r="C114" s="27" t="s">
        <v>41</v>
      </c>
      <c r="D114" s="28">
        <v>875251373</v>
      </c>
      <c r="E114" s="29">
        <v>0.33</v>
      </c>
      <c r="F114" s="28">
        <v>288833</v>
      </c>
      <c r="G114" s="30"/>
      <c r="H114" s="31">
        <v>863691856</v>
      </c>
      <c r="I114" s="29">
        <v>0.33</v>
      </c>
      <c r="J114" s="28">
        <v>285018</v>
      </c>
      <c r="K114" s="30"/>
      <c r="L114" s="38">
        <f t="shared" si="6"/>
        <v>-11559517</v>
      </c>
      <c r="M114" s="32">
        <f t="shared" si="7"/>
        <v>-0.013207082395516562</v>
      </c>
      <c r="N114" s="33">
        <f t="shared" si="8"/>
        <v>0</v>
      </c>
      <c r="O114" s="34">
        <f t="shared" si="9"/>
        <v>0</v>
      </c>
      <c r="P114" s="35">
        <f t="shared" si="10"/>
        <v>-3815</v>
      </c>
      <c r="Q114" s="36">
        <f t="shared" si="11"/>
        <v>-0.013208324533553991</v>
      </c>
    </row>
    <row r="115" spans="1:17" s="27" customFormat="1" ht="15">
      <c r="A115" s="27" t="s">
        <v>35</v>
      </c>
      <c r="B115" s="27" t="s">
        <v>43</v>
      </c>
      <c r="C115" s="27" t="s">
        <v>39</v>
      </c>
      <c r="D115" s="28">
        <v>99060243</v>
      </c>
      <c r="E115" s="29">
        <v>0.69404</v>
      </c>
      <c r="F115" s="28">
        <v>68752</v>
      </c>
      <c r="G115" s="30"/>
      <c r="H115" s="31">
        <v>111378361</v>
      </c>
      <c r="I115" s="29">
        <v>1.22821</v>
      </c>
      <c r="J115" s="28">
        <v>136796</v>
      </c>
      <c r="K115" s="30"/>
      <c r="L115" s="38">
        <f t="shared" si="6"/>
        <v>12318118</v>
      </c>
      <c r="M115" s="32">
        <f t="shared" si="7"/>
        <v>0.12434976562696298</v>
      </c>
      <c r="N115" s="33">
        <f t="shared" si="8"/>
        <v>0.53417</v>
      </c>
      <c r="O115" s="34">
        <f t="shared" si="9"/>
        <v>0.769653045933952</v>
      </c>
      <c r="P115" s="35">
        <f t="shared" si="10"/>
        <v>68044</v>
      </c>
      <c r="Q115" s="36">
        <f t="shared" si="11"/>
        <v>0.9897021177565744</v>
      </c>
    </row>
    <row r="116" spans="1:17" s="27" customFormat="1" ht="15">
      <c r="A116" s="27" t="s">
        <v>35</v>
      </c>
      <c r="B116" s="27" t="s">
        <v>43</v>
      </c>
      <c r="C116" s="27" t="s">
        <v>37</v>
      </c>
      <c r="D116" s="28">
        <v>99060243</v>
      </c>
      <c r="E116" s="29">
        <v>9.79658</v>
      </c>
      <c r="F116" s="28">
        <v>970452</v>
      </c>
      <c r="G116" s="30"/>
      <c r="H116" s="31">
        <v>111378361</v>
      </c>
      <c r="I116" s="29">
        <v>10.741</v>
      </c>
      <c r="J116" s="28">
        <v>1196315</v>
      </c>
      <c r="K116" s="30"/>
      <c r="L116" s="38">
        <f t="shared" si="6"/>
        <v>12318118</v>
      </c>
      <c r="M116" s="32">
        <f t="shared" si="7"/>
        <v>0.12434976562696298</v>
      </c>
      <c r="N116" s="33">
        <f t="shared" si="8"/>
        <v>0.9444199999999991</v>
      </c>
      <c r="O116" s="34">
        <f t="shared" si="9"/>
        <v>0.09640303044531857</v>
      </c>
      <c r="P116" s="35">
        <f t="shared" si="10"/>
        <v>225863</v>
      </c>
      <c r="Q116" s="36">
        <f t="shared" si="11"/>
        <v>0.23274000156628044</v>
      </c>
    </row>
    <row r="117" spans="1:17" s="27" customFormat="1" ht="15">
      <c r="A117" s="27" t="s">
        <v>35</v>
      </c>
      <c r="B117" s="27" t="s">
        <v>43</v>
      </c>
      <c r="C117" s="27" t="s">
        <v>40</v>
      </c>
      <c r="D117" s="28">
        <v>99060243</v>
      </c>
      <c r="E117" s="29">
        <v>0.67</v>
      </c>
      <c r="F117" s="28">
        <v>66370</v>
      </c>
      <c r="G117" s="30"/>
      <c r="H117" s="31">
        <v>111378361</v>
      </c>
      <c r="I117" s="29">
        <v>0.67</v>
      </c>
      <c r="J117" s="28">
        <v>74624</v>
      </c>
      <c r="K117" s="30"/>
      <c r="L117" s="38">
        <f t="shared" si="6"/>
        <v>12318118</v>
      </c>
      <c r="M117" s="32">
        <f t="shared" si="7"/>
        <v>0.12434976562696298</v>
      </c>
      <c r="N117" s="33">
        <f t="shared" si="8"/>
        <v>0</v>
      </c>
      <c r="O117" s="34">
        <f t="shared" si="9"/>
        <v>0</v>
      </c>
      <c r="P117" s="35">
        <f t="shared" si="10"/>
        <v>8254</v>
      </c>
      <c r="Q117" s="36">
        <f t="shared" si="11"/>
        <v>0.12436341720656924</v>
      </c>
    </row>
    <row r="118" spans="1:17" s="27" customFormat="1" ht="15">
      <c r="A118" s="27" t="s">
        <v>35</v>
      </c>
      <c r="B118" s="27" t="s">
        <v>43</v>
      </c>
      <c r="C118" s="27" t="s">
        <v>41</v>
      </c>
      <c r="D118" s="28">
        <v>99060243</v>
      </c>
      <c r="E118" s="29">
        <v>0.33</v>
      </c>
      <c r="F118" s="28">
        <v>32690</v>
      </c>
      <c r="G118" s="30"/>
      <c r="H118" s="31">
        <v>111378361</v>
      </c>
      <c r="I118" s="29">
        <v>0.33</v>
      </c>
      <c r="J118" s="28">
        <v>36755</v>
      </c>
      <c r="K118" s="30"/>
      <c r="L118" s="38">
        <f t="shared" si="6"/>
        <v>12318118</v>
      </c>
      <c r="M118" s="32">
        <f t="shared" si="7"/>
        <v>0.12434976562696298</v>
      </c>
      <c r="N118" s="33">
        <f t="shared" si="8"/>
        <v>0</v>
      </c>
      <c r="O118" s="34">
        <f t="shared" si="9"/>
        <v>0</v>
      </c>
      <c r="P118" s="35">
        <f t="shared" si="10"/>
        <v>4065</v>
      </c>
      <c r="Q118" s="36">
        <f t="shared" si="11"/>
        <v>0.12434995411440808</v>
      </c>
    </row>
    <row r="119" spans="1:17" s="27" customFormat="1" ht="15">
      <c r="A119" s="27" t="s">
        <v>35</v>
      </c>
      <c r="B119" s="27" t="s">
        <v>43</v>
      </c>
      <c r="C119" s="27" t="s">
        <v>38</v>
      </c>
      <c r="D119" s="28">
        <v>99060243</v>
      </c>
      <c r="E119" s="29">
        <v>0.50176</v>
      </c>
      <c r="F119" s="28">
        <v>49704</v>
      </c>
      <c r="G119" s="30"/>
      <c r="H119" s="31">
        <v>111378361</v>
      </c>
      <c r="I119" s="29">
        <v>0.48517</v>
      </c>
      <c r="J119" s="28">
        <v>54037</v>
      </c>
      <c r="K119" s="30"/>
      <c r="L119" s="38">
        <f t="shared" si="6"/>
        <v>12318118</v>
      </c>
      <c r="M119" s="32">
        <f t="shared" si="7"/>
        <v>0.12434976562696298</v>
      </c>
      <c r="N119" s="33">
        <f t="shared" si="8"/>
        <v>-0.016589999999999994</v>
      </c>
      <c r="O119" s="34">
        <f t="shared" si="9"/>
        <v>-0.03306361607142856</v>
      </c>
      <c r="P119" s="35">
        <f t="shared" si="10"/>
        <v>4333</v>
      </c>
      <c r="Q119" s="36">
        <f t="shared" si="11"/>
        <v>0.0871760824078545</v>
      </c>
    </row>
    <row r="120" spans="1:17" s="27" customFormat="1" ht="15">
      <c r="A120" s="27" t="s">
        <v>35</v>
      </c>
      <c r="B120" s="27" t="s">
        <v>44</v>
      </c>
      <c r="C120" s="27" t="s">
        <v>39</v>
      </c>
      <c r="D120" s="28">
        <v>270449802</v>
      </c>
      <c r="E120" s="29">
        <v>1.90026</v>
      </c>
      <c r="F120" s="28">
        <v>513925</v>
      </c>
      <c r="G120" s="30"/>
      <c r="H120" s="31">
        <v>277667364</v>
      </c>
      <c r="I120" s="29">
        <v>1.95139</v>
      </c>
      <c r="J120" s="28">
        <v>541837</v>
      </c>
      <c r="K120" s="30"/>
      <c r="L120" s="38">
        <f t="shared" si="6"/>
        <v>7217562</v>
      </c>
      <c r="M120" s="32">
        <f t="shared" si="7"/>
        <v>0.02668725192854828</v>
      </c>
      <c r="N120" s="33">
        <f t="shared" si="8"/>
        <v>0.0511299999999999</v>
      </c>
      <c r="O120" s="34">
        <f t="shared" si="9"/>
        <v>0.026906844326565784</v>
      </c>
      <c r="P120" s="35">
        <f t="shared" si="10"/>
        <v>27912</v>
      </c>
      <c r="Q120" s="36">
        <f t="shared" si="11"/>
        <v>0.05431142676460573</v>
      </c>
    </row>
    <row r="121" spans="1:17" s="27" customFormat="1" ht="15">
      <c r="A121" s="27" t="s">
        <v>35</v>
      </c>
      <c r="B121" s="27" t="s">
        <v>44</v>
      </c>
      <c r="C121" s="27" t="s">
        <v>37</v>
      </c>
      <c r="D121" s="28">
        <v>270449802</v>
      </c>
      <c r="E121" s="29">
        <v>7.72991</v>
      </c>
      <c r="F121" s="28">
        <v>2090553</v>
      </c>
      <c r="G121" s="30"/>
      <c r="H121" s="31">
        <v>277667364</v>
      </c>
      <c r="I121" s="29">
        <v>7.7582</v>
      </c>
      <c r="J121" s="28">
        <v>2154199</v>
      </c>
      <c r="K121" s="30"/>
      <c r="L121" s="38">
        <f t="shared" si="6"/>
        <v>7217562</v>
      </c>
      <c r="M121" s="32">
        <f t="shared" si="7"/>
        <v>0.02668725192854828</v>
      </c>
      <c r="N121" s="33">
        <f t="shared" si="8"/>
        <v>0.02829000000000015</v>
      </c>
      <c r="O121" s="34">
        <f t="shared" si="9"/>
        <v>0.0036598097519893696</v>
      </c>
      <c r="P121" s="35">
        <f t="shared" si="10"/>
        <v>63646</v>
      </c>
      <c r="Q121" s="36">
        <f t="shared" si="11"/>
        <v>0.03044457614803356</v>
      </c>
    </row>
    <row r="122" spans="1:17" s="27" customFormat="1" ht="15">
      <c r="A122" s="27" t="s">
        <v>35</v>
      </c>
      <c r="B122" s="27" t="s">
        <v>44</v>
      </c>
      <c r="C122" s="27" t="s">
        <v>41</v>
      </c>
      <c r="D122" s="28">
        <v>270449802</v>
      </c>
      <c r="E122" s="29">
        <v>0.33</v>
      </c>
      <c r="F122" s="28">
        <v>89248</v>
      </c>
      <c r="G122" s="30"/>
      <c r="H122" s="31">
        <v>277667364</v>
      </c>
      <c r="I122" s="29">
        <v>0.33</v>
      </c>
      <c r="J122" s="28">
        <v>91630</v>
      </c>
      <c r="K122" s="30"/>
      <c r="L122" s="38">
        <f t="shared" si="6"/>
        <v>7217562</v>
      </c>
      <c r="M122" s="32">
        <f t="shared" si="7"/>
        <v>0.02668725192854828</v>
      </c>
      <c r="N122" s="33">
        <f t="shared" si="8"/>
        <v>0</v>
      </c>
      <c r="O122" s="34">
        <f t="shared" si="9"/>
        <v>0</v>
      </c>
      <c r="P122" s="35">
        <f t="shared" si="10"/>
        <v>2382</v>
      </c>
      <c r="Q122" s="36">
        <f t="shared" si="11"/>
        <v>0.02668967371817856</v>
      </c>
    </row>
    <row r="123" spans="1:17" s="27" customFormat="1" ht="15">
      <c r="A123" s="27" t="s">
        <v>35</v>
      </c>
      <c r="B123" s="27" t="s">
        <v>44</v>
      </c>
      <c r="C123" s="27" t="s">
        <v>40</v>
      </c>
      <c r="D123" s="28">
        <v>270449802</v>
      </c>
      <c r="E123" s="29">
        <v>1.34</v>
      </c>
      <c r="F123" s="28">
        <v>362403</v>
      </c>
      <c r="G123" s="30"/>
      <c r="H123" s="31">
        <v>277667364</v>
      </c>
      <c r="I123" s="29">
        <v>1.34</v>
      </c>
      <c r="J123" s="28">
        <v>372074</v>
      </c>
      <c r="K123" s="30"/>
      <c r="L123" s="38">
        <f t="shared" si="6"/>
        <v>7217562</v>
      </c>
      <c r="M123" s="32">
        <f t="shared" si="7"/>
        <v>0.02668725192854828</v>
      </c>
      <c r="N123" s="33">
        <f t="shared" si="8"/>
        <v>0</v>
      </c>
      <c r="O123" s="34">
        <f t="shared" si="9"/>
        <v>0</v>
      </c>
      <c r="P123" s="35">
        <f t="shared" si="10"/>
        <v>9671</v>
      </c>
      <c r="Q123" s="36">
        <f t="shared" si="11"/>
        <v>0.02668576143133473</v>
      </c>
    </row>
    <row r="124" spans="1:17" s="27" customFormat="1" ht="15">
      <c r="A124" s="27" t="s">
        <v>35</v>
      </c>
      <c r="B124" s="27" t="s">
        <v>44</v>
      </c>
      <c r="C124" s="27" t="s">
        <v>38</v>
      </c>
      <c r="D124" s="28">
        <v>270449802</v>
      </c>
      <c r="E124" s="29">
        <v>0.70484</v>
      </c>
      <c r="F124" s="28">
        <v>190624</v>
      </c>
      <c r="G124" s="30"/>
      <c r="H124" s="31">
        <v>277667364</v>
      </c>
      <c r="I124" s="29">
        <v>0.67986</v>
      </c>
      <c r="J124" s="28">
        <v>188775</v>
      </c>
      <c r="K124" s="30"/>
      <c r="L124" s="38">
        <f t="shared" si="6"/>
        <v>7217562</v>
      </c>
      <c r="M124" s="32">
        <f t="shared" si="7"/>
        <v>0.02668725192854828</v>
      </c>
      <c r="N124" s="33">
        <f t="shared" si="8"/>
        <v>-0.024980000000000002</v>
      </c>
      <c r="O124" s="34">
        <f t="shared" si="9"/>
        <v>-0.035440667385505935</v>
      </c>
      <c r="P124" s="35">
        <f t="shared" si="10"/>
        <v>-1849</v>
      </c>
      <c r="Q124" s="36">
        <f t="shared" si="11"/>
        <v>-0.009699723014940407</v>
      </c>
    </row>
    <row r="125" spans="1:17" s="27" customFormat="1" ht="15">
      <c r="A125" s="27" t="s">
        <v>35</v>
      </c>
      <c r="B125" s="27" t="s">
        <v>44</v>
      </c>
      <c r="C125" s="27" t="s">
        <v>16</v>
      </c>
      <c r="D125" s="28">
        <v>270449802</v>
      </c>
      <c r="E125" s="29">
        <v>2.6033</v>
      </c>
      <c r="F125" s="28">
        <v>704062</v>
      </c>
      <c r="G125" s="30"/>
      <c r="H125" s="31">
        <v>277667364</v>
      </c>
      <c r="I125" s="29">
        <v>2.39932</v>
      </c>
      <c r="J125" s="28">
        <v>666213</v>
      </c>
      <c r="K125" s="30"/>
      <c r="L125" s="38">
        <f t="shared" si="6"/>
        <v>7217562</v>
      </c>
      <c r="M125" s="32">
        <f t="shared" si="7"/>
        <v>0.02668725192854828</v>
      </c>
      <c r="N125" s="33">
        <f t="shared" si="8"/>
        <v>-0.20398000000000005</v>
      </c>
      <c r="O125" s="34">
        <f t="shared" si="9"/>
        <v>-0.07835439634310301</v>
      </c>
      <c r="P125" s="35">
        <f t="shared" si="10"/>
        <v>-37849</v>
      </c>
      <c r="Q125" s="36">
        <f t="shared" si="11"/>
        <v>-0.0537580497172124</v>
      </c>
    </row>
    <row r="126" spans="1:17" s="27" customFormat="1" ht="15">
      <c r="A126" s="27" t="s">
        <v>35</v>
      </c>
      <c r="B126" s="27" t="s">
        <v>45</v>
      </c>
      <c r="C126" s="27" t="s">
        <v>38</v>
      </c>
      <c r="D126" s="28">
        <v>450338157</v>
      </c>
      <c r="E126" s="29">
        <v>0.10277</v>
      </c>
      <c r="F126" s="28">
        <v>46281</v>
      </c>
      <c r="G126" s="30"/>
      <c r="H126" s="31">
        <v>446984391</v>
      </c>
      <c r="I126" s="29">
        <v>0.04423</v>
      </c>
      <c r="J126" s="28">
        <v>19770</v>
      </c>
      <c r="K126" s="30"/>
      <c r="L126" s="38">
        <f t="shared" si="6"/>
        <v>-3353766</v>
      </c>
      <c r="M126" s="32">
        <f t="shared" si="7"/>
        <v>-0.0074472170476107356</v>
      </c>
      <c r="N126" s="33">
        <f t="shared" si="8"/>
        <v>-0.05854</v>
      </c>
      <c r="O126" s="34">
        <f t="shared" si="9"/>
        <v>-0.5696214848691252</v>
      </c>
      <c r="P126" s="35">
        <f t="shared" si="10"/>
        <v>-26511</v>
      </c>
      <c r="Q126" s="36">
        <f t="shared" si="11"/>
        <v>-0.5728268619952032</v>
      </c>
    </row>
    <row r="127" spans="1:17" s="27" customFormat="1" ht="15">
      <c r="A127" s="27" t="s">
        <v>35</v>
      </c>
      <c r="B127" s="27" t="s">
        <v>45</v>
      </c>
      <c r="C127" s="27" t="s">
        <v>37</v>
      </c>
      <c r="D127" s="28">
        <v>427406243</v>
      </c>
      <c r="E127" s="29">
        <v>10.16112</v>
      </c>
      <c r="F127" s="28">
        <v>4342926</v>
      </c>
      <c r="G127" s="30"/>
      <c r="H127" s="31">
        <v>424212481</v>
      </c>
      <c r="I127" s="29">
        <v>9.82415</v>
      </c>
      <c r="J127" s="28">
        <v>4167527</v>
      </c>
      <c r="K127" s="30"/>
      <c r="L127" s="38">
        <f t="shared" si="6"/>
        <v>-3193762</v>
      </c>
      <c r="M127" s="32">
        <f t="shared" si="7"/>
        <v>-0.007472427116606249</v>
      </c>
      <c r="N127" s="33">
        <f t="shared" si="8"/>
        <v>-0.3369700000000009</v>
      </c>
      <c r="O127" s="34">
        <f t="shared" si="9"/>
        <v>-0.03316268285385871</v>
      </c>
      <c r="P127" s="35">
        <f t="shared" si="10"/>
        <v>-175399</v>
      </c>
      <c r="Q127" s="36">
        <f t="shared" si="11"/>
        <v>-0.04038728728051088</v>
      </c>
    </row>
    <row r="128" spans="1:17" s="27" customFormat="1" ht="15">
      <c r="A128" s="27" t="s">
        <v>35</v>
      </c>
      <c r="B128" s="27" t="s">
        <v>45</v>
      </c>
      <c r="C128" s="27" t="s">
        <v>40</v>
      </c>
      <c r="D128" s="28">
        <v>450338157</v>
      </c>
      <c r="E128" s="29">
        <v>1</v>
      </c>
      <c r="F128" s="28">
        <v>450338</v>
      </c>
      <c r="G128" s="30"/>
      <c r="H128" s="31">
        <v>446984391</v>
      </c>
      <c r="I128" s="29">
        <v>1</v>
      </c>
      <c r="J128" s="28">
        <v>446984</v>
      </c>
      <c r="K128" s="30"/>
      <c r="L128" s="38">
        <f t="shared" si="6"/>
        <v>-3353766</v>
      </c>
      <c r="M128" s="32">
        <f t="shared" si="7"/>
        <v>-0.0074472170476107356</v>
      </c>
      <c r="N128" s="33">
        <f t="shared" si="8"/>
        <v>0</v>
      </c>
      <c r="O128" s="34">
        <f t="shared" si="9"/>
        <v>0</v>
      </c>
      <c r="P128" s="35">
        <f t="shared" si="10"/>
        <v>-3354</v>
      </c>
      <c r="Q128" s="36">
        <f t="shared" si="11"/>
        <v>-0.0074477392536272755</v>
      </c>
    </row>
    <row r="129" spans="1:17" s="27" customFormat="1" ht="15">
      <c r="A129" s="27" t="s">
        <v>35</v>
      </c>
      <c r="B129" s="27" t="s">
        <v>45</v>
      </c>
      <c r="C129" s="27" t="s">
        <v>41</v>
      </c>
      <c r="D129" s="28">
        <v>450338157</v>
      </c>
      <c r="E129" s="29">
        <v>0.33</v>
      </c>
      <c r="F129" s="28">
        <v>148612</v>
      </c>
      <c r="G129" s="30"/>
      <c r="H129" s="31">
        <v>446984391</v>
      </c>
      <c r="I129" s="29">
        <v>0.33</v>
      </c>
      <c r="J129" s="28">
        <v>147505</v>
      </c>
      <c r="K129" s="30"/>
      <c r="L129" s="38">
        <f t="shared" si="6"/>
        <v>-3353766</v>
      </c>
      <c r="M129" s="32">
        <f t="shared" si="7"/>
        <v>-0.0074472170476107356</v>
      </c>
      <c r="N129" s="33">
        <f t="shared" si="8"/>
        <v>0</v>
      </c>
      <c r="O129" s="34">
        <f t="shared" si="9"/>
        <v>0</v>
      </c>
      <c r="P129" s="35">
        <f t="shared" si="10"/>
        <v>-1107</v>
      </c>
      <c r="Q129" s="36">
        <f t="shared" si="11"/>
        <v>-0.007448927408284661</v>
      </c>
    </row>
    <row r="130" spans="1:17" s="27" customFormat="1" ht="15">
      <c r="A130" s="27" t="s">
        <v>35</v>
      </c>
      <c r="B130" s="27" t="s">
        <v>45</v>
      </c>
      <c r="C130" s="27" t="s">
        <v>39</v>
      </c>
      <c r="D130" s="28">
        <v>427406243</v>
      </c>
      <c r="E130" s="29">
        <v>1.40543</v>
      </c>
      <c r="F130" s="28">
        <v>600690</v>
      </c>
      <c r="G130" s="30"/>
      <c r="H130" s="31">
        <v>424212481</v>
      </c>
      <c r="I130" s="29">
        <v>1.79578</v>
      </c>
      <c r="J130" s="28">
        <v>761792</v>
      </c>
      <c r="K130" s="30"/>
      <c r="L130" s="38">
        <f aca="true" t="shared" si="12" ref="L130:L193">H130-D130</f>
        <v>-3193762</v>
      </c>
      <c r="M130" s="32">
        <f aca="true" t="shared" si="13" ref="M130:M193">L130/D130</f>
        <v>-0.007472427116606249</v>
      </c>
      <c r="N130" s="33">
        <f aca="true" t="shared" si="14" ref="N130:N193">I130-E130</f>
        <v>0.39035</v>
      </c>
      <c r="O130" s="34">
        <f aca="true" t="shared" si="15" ref="O130:O193">N130/E130</f>
        <v>0.27774417793842454</v>
      </c>
      <c r="P130" s="35">
        <f aca="true" t="shared" si="16" ref="P130:P193">J130-F130</f>
        <v>161102</v>
      </c>
      <c r="Q130" s="36">
        <f aca="true" t="shared" si="17" ref="Q130:Q193">P130/F130</f>
        <v>0.2681949091877674</v>
      </c>
    </row>
    <row r="131" spans="1:17" s="27" customFormat="1" ht="15">
      <c r="A131" s="27" t="s">
        <v>35</v>
      </c>
      <c r="B131" s="27" t="s">
        <v>46</v>
      </c>
      <c r="C131" s="27" t="s">
        <v>39</v>
      </c>
      <c r="D131" s="28">
        <v>283412060</v>
      </c>
      <c r="E131" s="29">
        <v>1.20258</v>
      </c>
      <c r="F131" s="37">
        <v>340826</v>
      </c>
      <c r="G131" s="30"/>
      <c r="H131" s="31">
        <v>291732543</v>
      </c>
      <c r="I131" s="29">
        <v>1.2862</v>
      </c>
      <c r="J131" s="28">
        <v>375226</v>
      </c>
      <c r="K131" s="30"/>
      <c r="L131" s="38">
        <f t="shared" si="12"/>
        <v>8320483</v>
      </c>
      <c r="M131" s="32">
        <f t="shared" si="13"/>
        <v>0.029358253138557337</v>
      </c>
      <c r="N131" s="33">
        <f t="shared" si="14"/>
        <v>0.08362000000000003</v>
      </c>
      <c r="O131" s="34">
        <f t="shared" si="15"/>
        <v>0.06953383558682169</v>
      </c>
      <c r="P131" s="35">
        <f t="shared" si="16"/>
        <v>34400</v>
      </c>
      <c r="Q131" s="36">
        <f t="shared" si="17"/>
        <v>0.10093126698080546</v>
      </c>
    </row>
    <row r="132" spans="1:17" s="27" customFormat="1" ht="15">
      <c r="A132" s="27" t="s">
        <v>35</v>
      </c>
      <c r="B132" s="27" t="s">
        <v>46</v>
      </c>
      <c r="C132" s="27" t="s">
        <v>16</v>
      </c>
      <c r="D132" s="28">
        <v>283908788</v>
      </c>
      <c r="E132" s="29">
        <v>4.05</v>
      </c>
      <c r="F132" s="37">
        <v>1149831</v>
      </c>
      <c r="G132" s="30"/>
      <c r="H132" s="31">
        <v>292042162</v>
      </c>
      <c r="I132" s="29">
        <v>4.05</v>
      </c>
      <c r="J132" s="28">
        <v>1182771</v>
      </c>
      <c r="K132" s="30"/>
      <c r="L132" s="38">
        <f t="shared" si="12"/>
        <v>8133374</v>
      </c>
      <c r="M132" s="32">
        <f t="shared" si="13"/>
        <v>0.028647841644126915</v>
      </c>
      <c r="N132" s="33">
        <f t="shared" si="14"/>
        <v>0</v>
      </c>
      <c r="O132" s="34">
        <f t="shared" si="15"/>
        <v>0</v>
      </c>
      <c r="P132" s="35">
        <f t="shared" si="16"/>
        <v>32940</v>
      </c>
      <c r="Q132" s="36">
        <f t="shared" si="17"/>
        <v>0.02864768822548705</v>
      </c>
    </row>
    <row r="133" spans="1:17" s="27" customFormat="1" ht="15">
      <c r="A133" s="27" t="s">
        <v>35</v>
      </c>
      <c r="B133" s="27" t="s">
        <v>46</v>
      </c>
      <c r="C133" s="27" t="s">
        <v>41</v>
      </c>
      <c r="D133" s="28">
        <v>283908788</v>
      </c>
      <c r="E133" s="29">
        <v>0.33</v>
      </c>
      <c r="F133" s="37">
        <v>93690</v>
      </c>
      <c r="G133" s="30"/>
      <c r="H133" s="31">
        <v>292042162</v>
      </c>
      <c r="I133" s="29">
        <v>0.33</v>
      </c>
      <c r="J133" s="28">
        <v>96374</v>
      </c>
      <c r="K133" s="30"/>
      <c r="L133" s="38">
        <f t="shared" si="12"/>
        <v>8133374</v>
      </c>
      <c r="M133" s="32">
        <f t="shared" si="13"/>
        <v>0.028647841644126915</v>
      </c>
      <c r="N133" s="33">
        <f t="shared" si="14"/>
        <v>0</v>
      </c>
      <c r="O133" s="34">
        <f t="shared" si="15"/>
        <v>0</v>
      </c>
      <c r="P133" s="35">
        <f t="shared" si="16"/>
        <v>2684</v>
      </c>
      <c r="Q133" s="36">
        <f t="shared" si="17"/>
        <v>0.028647667840751415</v>
      </c>
    </row>
    <row r="134" spans="1:17" s="27" customFormat="1" ht="15">
      <c r="A134" s="27" t="s">
        <v>35</v>
      </c>
      <c r="B134" s="27" t="s">
        <v>46</v>
      </c>
      <c r="C134" s="27" t="s">
        <v>40</v>
      </c>
      <c r="D134" s="28">
        <v>283908788</v>
      </c>
      <c r="E134" s="29">
        <v>0.57533</v>
      </c>
      <c r="F134" s="37">
        <v>163341</v>
      </c>
      <c r="G134" s="30"/>
      <c r="H134" s="31">
        <v>292042162</v>
      </c>
      <c r="I134" s="29">
        <v>0.5752</v>
      </c>
      <c r="J134" s="28">
        <v>167983</v>
      </c>
      <c r="K134" s="30"/>
      <c r="L134" s="38">
        <f t="shared" si="12"/>
        <v>8133374</v>
      </c>
      <c r="M134" s="32">
        <f t="shared" si="13"/>
        <v>0.028647841644126915</v>
      </c>
      <c r="N134" s="33">
        <f t="shared" si="14"/>
        <v>-0.00012999999999996348</v>
      </c>
      <c r="O134" s="34">
        <f t="shared" si="15"/>
        <v>-0.0002259572766933125</v>
      </c>
      <c r="P134" s="35">
        <f t="shared" si="16"/>
        <v>4642</v>
      </c>
      <c r="Q134" s="36">
        <f t="shared" si="17"/>
        <v>0.02841907420672091</v>
      </c>
    </row>
    <row r="135" spans="1:17" s="27" customFormat="1" ht="15">
      <c r="A135" s="27" t="s">
        <v>35</v>
      </c>
      <c r="B135" s="27" t="s">
        <v>46</v>
      </c>
      <c r="C135" s="27" t="s">
        <v>37</v>
      </c>
      <c r="D135" s="28">
        <v>283412060</v>
      </c>
      <c r="E135" s="29">
        <v>7.72023</v>
      </c>
      <c r="F135" s="37">
        <v>2188006</v>
      </c>
      <c r="G135" s="30"/>
      <c r="H135" s="31">
        <v>291732543</v>
      </c>
      <c r="I135" s="29">
        <v>7.66325</v>
      </c>
      <c r="J135" s="28">
        <v>2235619</v>
      </c>
      <c r="K135" s="30"/>
      <c r="L135" s="38">
        <f t="shared" si="12"/>
        <v>8320483</v>
      </c>
      <c r="M135" s="32">
        <f t="shared" si="13"/>
        <v>0.029358253138557337</v>
      </c>
      <c r="N135" s="33">
        <f t="shared" si="14"/>
        <v>-0.05698000000000025</v>
      </c>
      <c r="O135" s="34">
        <f t="shared" si="15"/>
        <v>-0.007380609126930189</v>
      </c>
      <c r="P135" s="35">
        <f t="shared" si="16"/>
        <v>47613</v>
      </c>
      <c r="Q135" s="36">
        <f t="shared" si="17"/>
        <v>0.021760909247963672</v>
      </c>
    </row>
    <row r="136" spans="1:17" s="27" customFormat="1" ht="15">
      <c r="A136" s="27" t="s">
        <v>35</v>
      </c>
      <c r="B136" s="27" t="s">
        <v>46</v>
      </c>
      <c r="C136" s="27" t="s">
        <v>38</v>
      </c>
      <c r="D136" s="28">
        <v>283908788</v>
      </c>
      <c r="E136" s="29">
        <v>0.03897</v>
      </c>
      <c r="F136" s="37">
        <v>11064</v>
      </c>
      <c r="G136" s="30"/>
      <c r="H136" s="31">
        <v>292042162</v>
      </c>
      <c r="I136" s="29">
        <v>0.02627</v>
      </c>
      <c r="J136" s="28">
        <v>7672</v>
      </c>
      <c r="K136" s="30"/>
      <c r="L136" s="38">
        <f t="shared" si="12"/>
        <v>8133374</v>
      </c>
      <c r="M136" s="32">
        <f t="shared" si="13"/>
        <v>0.028647841644126915</v>
      </c>
      <c r="N136" s="33">
        <f t="shared" si="14"/>
        <v>-0.012699999999999996</v>
      </c>
      <c r="O136" s="34">
        <f t="shared" si="15"/>
        <v>-0.3258917115730048</v>
      </c>
      <c r="P136" s="35">
        <f t="shared" si="16"/>
        <v>-3392</v>
      </c>
      <c r="Q136" s="36">
        <f t="shared" si="17"/>
        <v>-0.3065798987707881</v>
      </c>
    </row>
    <row r="137" spans="1:17" s="27" customFormat="1" ht="15">
      <c r="A137" s="27" t="s">
        <v>35</v>
      </c>
      <c r="B137" s="27" t="s">
        <v>47</v>
      </c>
      <c r="C137" s="27" t="s">
        <v>39</v>
      </c>
      <c r="D137" s="28">
        <v>232002706</v>
      </c>
      <c r="E137" s="29">
        <v>0.42591</v>
      </c>
      <c r="F137" s="28">
        <v>98812</v>
      </c>
      <c r="G137" s="30"/>
      <c r="H137" s="31">
        <v>0</v>
      </c>
      <c r="I137" s="29">
        <v>0</v>
      </c>
      <c r="J137" s="28">
        <v>0</v>
      </c>
      <c r="K137" s="30"/>
      <c r="L137" s="38">
        <f t="shared" si="12"/>
        <v>-232002706</v>
      </c>
      <c r="M137" s="32">
        <f t="shared" si="13"/>
        <v>-1</v>
      </c>
      <c r="N137" s="33">
        <f t="shared" si="14"/>
        <v>-0.42591</v>
      </c>
      <c r="O137" s="34">
        <f t="shared" si="15"/>
        <v>-1</v>
      </c>
      <c r="P137" s="35">
        <f t="shared" si="16"/>
        <v>-98812</v>
      </c>
      <c r="Q137" s="36">
        <f t="shared" si="17"/>
        <v>-1</v>
      </c>
    </row>
    <row r="138" spans="1:17" s="27" customFormat="1" ht="15">
      <c r="A138" s="27" t="s">
        <v>35</v>
      </c>
      <c r="B138" s="27" t="s">
        <v>47</v>
      </c>
      <c r="C138" s="27" t="s">
        <v>37</v>
      </c>
      <c r="D138" s="28">
        <v>232002706</v>
      </c>
      <c r="E138" s="29">
        <v>11.14528</v>
      </c>
      <c r="F138" s="28">
        <v>2585735</v>
      </c>
      <c r="G138" s="30"/>
      <c r="H138" s="31">
        <v>266504836</v>
      </c>
      <c r="I138" s="29">
        <v>11.43312</v>
      </c>
      <c r="J138" s="28">
        <v>3046982</v>
      </c>
      <c r="K138" s="30"/>
      <c r="L138" s="38">
        <f t="shared" si="12"/>
        <v>34502130</v>
      </c>
      <c r="M138" s="32">
        <f t="shared" si="13"/>
        <v>0.14871434301287847</v>
      </c>
      <c r="N138" s="33">
        <f t="shared" si="14"/>
        <v>0.287840000000001</v>
      </c>
      <c r="O138" s="34">
        <f t="shared" si="15"/>
        <v>0.02582617933331428</v>
      </c>
      <c r="P138" s="35">
        <f t="shared" si="16"/>
        <v>461247</v>
      </c>
      <c r="Q138" s="36">
        <f t="shared" si="17"/>
        <v>0.17838138865738368</v>
      </c>
    </row>
    <row r="139" spans="1:17" s="27" customFormat="1" ht="15">
      <c r="A139" s="27" t="s">
        <v>35</v>
      </c>
      <c r="B139" s="27" t="s">
        <v>47</v>
      </c>
      <c r="C139" s="27" t="s">
        <v>41</v>
      </c>
      <c r="D139" s="28">
        <v>232002706</v>
      </c>
      <c r="E139" s="29">
        <v>0.33</v>
      </c>
      <c r="F139" s="28">
        <v>76561</v>
      </c>
      <c r="G139" s="30"/>
      <c r="H139" s="31">
        <v>266504836</v>
      </c>
      <c r="I139" s="29">
        <v>0.33</v>
      </c>
      <c r="J139" s="28">
        <v>87947</v>
      </c>
      <c r="K139" s="30"/>
      <c r="L139" s="38">
        <f t="shared" si="12"/>
        <v>34502130</v>
      </c>
      <c r="M139" s="32">
        <f t="shared" si="13"/>
        <v>0.14871434301287847</v>
      </c>
      <c r="N139" s="33">
        <f t="shared" si="14"/>
        <v>0</v>
      </c>
      <c r="O139" s="34">
        <f t="shared" si="15"/>
        <v>0</v>
      </c>
      <c r="P139" s="35">
        <f t="shared" si="16"/>
        <v>11386</v>
      </c>
      <c r="Q139" s="36">
        <f t="shared" si="17"/>
        <v>0.14871801569989943</v>
      </c>
    </row>
    <row r="140" spans="1:17" s="27" customFormat="1" ht="15">
      <c r="A140" s="27" t="s">
        <v>35</v>
      </c>
      <c r="B140" s="27" t="s">
        <v>47</v>
      </c>
      <c r="C140" s="27" t="s">
        <v>40</v>
      </c>
      <c r="D140" s="28">
        <v>232002706</v>
      </c>
      <c r="E140" s="29">
        <v>0.67</v>
      </c>
      <c r="F140" s="28">
        <v>155442</v>
      </c>
      <c r="G140" s="30"/>
      <c r="H140" s="31">
        <v>266504836</v>
      </c>
      <c r="I140" s="29">
        <v>0.67</v>
      </c>
      <c r="J140" s="28">
        <v>178558</v>
      </c>
      <c r="K140" s="30"/>
      <c r="L140" s="38">
        <f t="shared" si="12"/>
        <v>34502130</v>
      </c>
      <c r="M140" s="32">
        <f t="shared" si="13"/>
        <v>0.14871434301287847</v>
      </c>
      <c r="N140" s="33">
        <f t="shared" si="14"/>
        <v>0</v>
      </c>
      <c r="O140" s="34">
        <f t="shared" si="15"/>
        <v>0</v>
      </c>
      <c r="P140" s="35">
        <f t="shared" si="16"/>
        <v>23116</v>
      </c>
      <c r="Q140" s="36">
        <f t="shared" si="17"/>
        <v>0.14871141647688527</v>
      </c>
    </row>
    <row r="141" spans="1:17" s="27" customFormat="1" ht="15">
      <c r="A141" s="27" t="s">
        <v>35</v>
      </c>
      <c r="B141" s="27" t="s">
        <v>47</v>
      </c>
      <c r="C141" s="27" t="s">
        <v>16</v>
      </c>
      <c r="D141" s="28">
        <v>232002706</v>
      </c>
      <c r="E141" s="29">
        <v>2.21382</v>
      </c>
      <c r="F141" s="28">
        <v>513612</v>
      </c>
      <c r="G141" s="30"/>
      <c r="H141" s="31">
        <v>266504836</v>
      </c>
      <c r="I141" s="29">
        <v>1.92188</v>
      </c>
      <c r="J141" s="28">
        <v>512190</v>
      </c>
      <c r="K141" s="30"/>
      <c r="L141" s="38">
        <f t="shared" si="12"/>
        <v>34502130</v>
      </c>
      <c r="M141" s="32">
        <f t="shared" si="13"/>
        <v>0.14871434301287847</v>
      </c>
      <c r="N141" s="33">
        <f t="shared" si="14"/>
        <v>-0.2919400000000001</v>
      </c>
      <c r="O141" s="34">
        <f t="shared" si="15"/>
        <v>-0.1318716065443442</v>
      </c>
      <c r="P141" s="35">
        <f t="shared" si="16"/>
        <v>-1422</v>
      </c>
      <c r="Q141" s="36">
        <f t="shared" si="17"/>
        <v>-0.0027686269012406253</v>
      </c>
    </row>
    <row r="142" spans="1:17" s="27" customFormat="1" ht="15">
      <c r="A142" s="27" t="s">
        <v>35</v>
      </c>
      <c r="B142" s="27" t="s">
        <v>47</v>
      </c>
      <c r="C142" s="27" t="s">
        <v>38</v>
      </c>
      <c r="D142" s="28">
        <v>232002706</v>
      </c>
      <c r="E142" s="29">
        <v>0.07616</v>
      </c>
      <c r="F142" s="28">
        <v>17669</v>
      </c>
      <c r="G142" s="30"/>
      <c r="H142" s="31">
        <v>266504836</v>
      </c>
      <c r="I142" s="29">
        <v>0.00613</v>
      </c>
      <c r="J142" s="28">
        <v>1634</v>
      </c>
      <c r="K142" s="30"/>
      <c r="L142" s="38">
        <f t="shared" si="12"/>
        <v>34502130</v>
      </c>
      <c r="M142" s="32">
        <f t="shared" si="13"/>
        <v>0.14871434301287847</v>
      </c>
      <c r="N142" s="33">
        <f t="shared" si="14"/>
        <v>-0.07003000000000001</v>
      </c>
      <c r="O142" s="34">
        <f t="shared" si="15"/>
        <v>-0.9195115546218487</v>
      </c>
      <c r="P142" s="35">
        <f t="shared" si="16"/>
        <v>-16035</v>
      </c>
      <c r="Q142" s="36">
        <f t="shared" si="17"/>
        <v>-0.9075216480842153</v>
      </c>
    </row>
    <row r="143" spans="1:17" s="27" customFormat="1" ht="15">
      <c r="A143" s="27" t="s">
        <v>92</v>
      </c>
      <c r="B143" s="27" t="s">
        <v>92</v>
      </c>
      <c r="C143" s="27" t="s">
        <v>91</v>
      </c>
      <c r="D143" s="28">
        <v>2400812605</v>
      </c>
      <c r="E143" s="29">
        <v>0.0024</v>
      </c>
      <c r="F143" s="28">
        <v>5762</v>
      </c>
      <c r="G143" s="30"/>
      <c r="H143" s="31">
        <v>2581230211</v>
      </c>
      <c r="I143" s="29">
        <v>0.0018</v>
      </c>
      <c r="J143" s="28">
        <v>4646</v>
      </c>
      <c r="K143" s="30"/>
      <c r="L143" s="38">
        <f t="shared" si="12"/>
        <v>180417606</v>
      </c>
      <c r="M143" s="32">
        <f t="shared" si="13"/>
        <v>0.0751485582940781</v>
      </c>
      <c r="N143" s="33">
        <f t="shared" si="14"/>
        <v>-0.0005999999999999998</v>
      </c>
      <c r="O143" s="34">
        <f t="shared" si="15"/>
        <v>-0.24999999999999994</v>
      </c>
      <c r="P143" s="35">
        <f t="shared" si="16"/>
        <v>-1116</v>
      </c>
      <c r="Q143" s="36">
        <f t="shared" si="17"/>
        <v>-0.1936827490454703</v>
      </c>
    </row>
    <row r="144" spans="1:17" s="27" customFormat="1" ht="15">
      <c r="A144" s="27" t="s">
        <v>106</v>
      </c>
      <c r="B144" s="27" t="s">
        <v>58</v>
      </c>
      <c r="C144" s="27" t="s">
        <v>61</v>
      </c>
      <c r="D144" s="28">
        <v>43572390</v>
      </c>
      <c r="E144" s="29">
        <v>0.065</v>
      </c>
      <c r="F144" s="28">
        <v>2832</v>
      </c>
      <c r="G144" s="30"/>
      <c r="H144" s="31">
        <v>48597986</v>
      </c>
      <c r="I144" s="29">
        <v>0.065</v>
      </c>
      <c r="J144" s="28">
        <v>3159</v>
      </c>
      <c r="K144" s="30"/>
      <c r="L144" s="38">
        <f t="shared" si="12"/>
        <v>5025596</v>
      </c>
      <c r="M144" s="32">
        <f t="shared" si="13"/>
        <v>0.11533900251971489</v>
      </c>
      <c r="N144" s="33">
        <f t="shared" si="14"/>
        <v>0</v>
      </c>
      <c r="O144" s="34">
        <f t="shared" si="15"/>
        <v>0</v>
      </c>
      <c r="P144" s="35">
        <f t="shared" si="16"/>
        <v>327</v>
      </c>
      <c r="Q144" s="36">
        <f t="shared" si="17"/>
        <v>0.11546610169491525</v>
      </c>
    </row>
    <row r="145" spans="1:17" s="27" customFormat="1" ht="15">
      <c r="A145" s="27" t="s">
        <v>106</v>
      </c>
      <c r="B145" s="27" t="s">
        <v>58</v>
      </c>
      <c r="C145" s="27" t="s">
        <v>60</v>
      </c>
      <c r="D145" s="28">
        <v>43572390</v>
      </c>
      <c r="E145" s="29">
        <v>0.5425</v>
      </c>
      <c r="F145" s="28">
        <v>23638</v>
      </c>
      <c r="G145" s="30"/>
      <c r="H145" s="31">
        <v>48597986</v>
      </c>
      <c r="I145" s="29">
        <v>0.5425</v>
      </c>
      <c r="J145" s="28">
        <v>26364</v>
      </c>
      <c r="K145" s="30"/>
      <c r="L145" s="38">
        <f t="shared" si="12"/>
        <v>5025596</v>
      </c>
      <c r="M145" s="32">
        <f t="shared" si="13"/>
        <v>0.11533900251971489</v>
      </c>
      <c r="N145" s="33">
        <f t="shared" si="14"/>
        <v>0</v>
      </c>
      <c r="O145" s="34">
        <f t="shared" si="15"/>
        <v>0</v>
      </c>
      <c r="P145" s="35">
        <f t="shared" si="16"/>
        <v>2726</v>
      </c>
      <c r="Q145" s="36">
        <f t="shared" si="17"/>
        <v>0.11532278534562992</v>
      </c>
    </row>
    <row r="146" spans="1:17" s="27" customFormat="1" ht="15">
      <c r="A146" s="27" t="s">
        <v>106</v>
      </c>
      <c r="B146" s="27" t="s">
        <v>58</v>
      </c>
      <c r="C146" s="27" t="s">
        <v>59</v>
      </c>
      <c r="D146" s="28">
        <v>43572390</v>
      </c>
      <c r="E146" s="29">
        <v>0.0525</v>
      </c>
      <c r="F146" s="28">
        <v>2288</v>
      </c>
      <c r="G146" s="30"/>
      <c r="H146" s="31">
        <v>48597986</v>
      </c>
      <c r="I146" s="29">
        <v>0.0525</v>
      </c>
      <c r="J146" s="28">
        <v>2551</v>
      </c>
      <c r="K146" s="30"/>
      <c r="L146" s="38">
        <f t="shared" si="12"/>
        <v>5025596</v>
      </c>
      <c r="M146" s="32">
        <f t="shared" si="13"/>
        <v>0.11533900251971489</v>
      </c>
      <c r="N146" s="33">
        <f t="shared" si="14"/>
        <v>0</v>
      </c>
      <c r="O146" s="34">
        <f t="shared" si="15"/>
        <v>0</v>
      </c>
      <c r="P146" s="35">
        <f t="shared" si="16"/>
        <v>263</v>
      </c>
      <c r="Q146" s="36">
        <f t="shared" si="17"/>
        <v>0.11494755244755245</v>
      </c>
    </row>
    <row r="147" spans="1:17" s="27" customFormat="1" ht="15">
      <c r="A147" s="27" t="s">
        <v>106</v>
      </c>
      <c r="B147" s="27" t="s">
        <v>62</v>
      </c>
      <c r="C147" s="27" t="s">
        <v>63</v>
      </c>
      <c r="D147" s="28">
        <v>42873581</v>
      </c>
      <c r="E147" s="29">
        <v>0.13864</v>
      </c>
      <c r="F147" s="28">
        <v>5944</v>
      </c>
      <c r="G147" s="30"/>
      <c r="H147" s="31">
        <v>48109025</v>
      </c>
      <c r="I147" s="29">
        <v>0.13864</v>
      </c>
      <c r="J147" s="28">
        <v>6670</v>
      </c>
      <c r="K147" s="30"/>
      <c r="L147" s="38">
        <f t="shared" si="12"/>
        <v>5235444</v>
      </c>
      <c r="M147" s="32">
        <f t="shared" si="13"/>
        <v>0.12211352254433797</v>
      </c>
      <c r="N147" s="33">
        <f t="shared" si="14"/>
        <v>0</v>
      </c>
      <c r="O147" s="34">
        <f t="shared" si="15"/>
        <v>0</v>
      </c>
      <c r="P147" s="35">
        <f t="shared" si="16"/>
        <v>726</v>
      </c>
      <c r="Q147" s="36">
        <f t="shared" si="17"/>
        <v>0.12213997308209959</v>
      </c>
    </row>
    <row r="148" spans="1:17" s="27" customFormat="1" ht="15">
      <c r="A148" s="27" t="s">
        <v>106</v>
      </c>
      <c r="B148" s="27" t="s">
        <v>62</v>
      </c>
      <c r="C148" s="27" t="s">
        <v>60</v>
      </c>
      <c r="D148" s="28">
        <v>42873581</v>
      </c>
      <c r="E148" s="29">
        <f>0.37702+0.05386+0.05386</f>
        <v>0.48474000000000006</v>
      </c>
      <c r="F148" s="28">
        <v>20782</v>
      </c>
      <c r="G148" s="30"/>
      <c r="H148" s="31">
        <v>48109025</v>
      </c>
      <c r="I148" s="29">
        <f>0.37702+0.05386+0.05386</f>
        <v>0.48474000000000006</v>
      </c>
      <c r="J148" s="28">
        <f>18138+2591+2591</f>
        <v>23320</v>
      </c>
      <c r="K148" s="30"/>
      <c r="L148" s="38">
        <f t="shared" si="12"/>
        <v>5235444</v>
      </c>
      <c r="M148" s="32">
        <f t="shared" si="13"/>
        <v>0.12211352254433797</v>
      </c>
      <c r="N148" s="33">
        <f t="shared" si="14"/>
        <v>0</v>
      </c>
      <c r="O148" s="34">
        <f t="shared" si="15"/>
        <v>0</v>
      </c>
      <c r="P148" s="35">
        <f t="shared" si="16"/>
        <v>2538</v>
      </c>
      <c r="Q148" s="36">
        <f t="shared" si="17"/>
        <v>0.12212491579251275</v>
      </c>
    </row>
    <row r="149" spans="1:17" s="27" customFormat="1" ht="15">
      <c r="A149" s="27" t="s">
        <v>106</v>
      </c>
      <c r="B149" s="27" t="s">
        <v>62</v>
      </c>
      <c r="C149" s="27" t="s">
        <v>61</v>
      </c>
      <c r="D149" s="28">
        <v>42873581</v>
      </c>
      <c r="E149" s="29">
        <f>0.06319+0.02106</f>
        <v>0.08424999999999999</v>
      </c>
      <c r="F149" s="28">
        <v>3612</v>
      </c>
      <c r="G149" s="30"/>
      <c r="H149" s="31">
        <v>48109025</v>
      </c>
      <c r="I149" s="29">
        <f>0.06319+0.02106</f>
        <v>0.08424999999999999</v>
      </c>
      <c r="J149" s="28">
        <f>3040+1013</f>
        <v>4053</v>
      </c>
      <c r="K149" s="30"/>
      <c r="L149" s="38">
        <f t="shared" si="12"/>
        <v>5235444</v>
      </c>
      <c r="M149" s="32">
        <f t="shared" si="13"/>
        <v>0.12211352254433797</v>
      </c>
      <c r="N149" s="33">
        <f t="shared" si="14"/>
        <v>0</v>
      </c>
      <c r="O149" s="34">
        <f t="shared" si="15"/>
        <v>0</v>
      </c>
      <c r="P149" s="35">
        <f t="shared" si="16"/>
        <v>441</v>
      </c>
      <c r="Q149" s="36">
        <f t="shared" si="17"/>
        <v>0.12209302325581395</v>
      </c>
    </row>
    <row r="150" spans="1:17" s="27" customFormat="1" ht="15">
      <c r="A150" s="27" t="s">
        <v>106</v>
      </c>
      <c r="B150" s="27" t="s">
        <v>62</v>
      </c>
      <c r="C150" s="27" t="s">
        <v>64</v>
      </c>
      <c r="D150" s="28">
        <v>42873581</v>
      </c>
      <c r="E150" s="29">
        <v>0.0385</v>
      </c>
      <c r="F150" s="28">
        <v>1651</v>
      </c>
      <c r="G150" s="30"/>
      <c r="H150" s="31">
        <v>48109025</v>
      </c>
      <c r="I150" s="29">
        <v>0.0385</v>
      </c>
      <c r="J150" s="28">
        <v>1852</v>
      </c>
      <c r="K150" s="30"/>
      <c r="L150" s="38">
        <f t="shared" si="12"/>
        <v>5235444</v>
      </c>
      <c r="M150" s="32">
        <f t="shared" si="13"/>
        <v>0.12211352254433797</v>
      </c>
      <c r="N150" s="33">
        <f t="shared" si="14"/>
        <v>0</v>
      </c>
      <c r="O150" s="34">
        <f t="shared" si="15"/>
        <v>0</v>
      </c>
      <c r="P150" s="35">
        <f t="shared" si="16"/>
        <v>201</v>
      </c>
      <c r="Q150" s="36">
        <f t="shared" si="17"/>
        <v>0.12174439733494852</v>
      </c>
    </row>
    <row r="151" spans="1:17" s="27" customFormat="1" ht="15">
      <c r="A151" s="27" t="s">
        <v>106</v>
      </c>
      <c r="B151" s="27" t="s">
        <v>12</v>
      </c>
      <c r="C151" s="27" t="s">
        <v>98</v>
      </c>
      <c r="D151" s="28">
        <v>18949966</v>
      </c>
      <c r="E151" s="29">
        <f>0.269+0.08468</f>
        <v>0.35368</v>
      </c>
      <c r="F151" s="28">
        <v>6703</v>
      </c>
      <c r="G151" s="30"/>
      <c r="H151" s="31">
        <v>21148854</v>
      </c>
      <c r="I151" s="29">
        <f>0.269+0.08468</f>
        <v>0.35368</v>
      </c>
      <c r="J151" s="28">
        <f>5689+1791</f>
        <v>7480</v>
      </c>
      <c r="K151" s="30"/>
      <c r="L151" s="38">
        <f t="shared" si="12"/>
        <v>2198888</v>
      </c>
      <c r="M151" s="32">
        <f t="shared" si="13"/>
        <v>0.11603651426076438</v>
      </c>
      <c r="N151" s="33">
        <f t="shared" si="14"/>
        <v>0</v>
      </c>
      <c r="O151" s="34">
        <f t="shared" si="15"/>
        <v>0</v>
      </c>
      <c r="P151" s="35">
        <f t="shared" si="16"/>
        <v>777</v>
      </c>
      <c r="Q151" s="36">
        <f t="shared" si="17"/>
        <v>0.1159182455616888</v>
      </c>
    </row>
    <row r="152" spans="1:17" s="27" customFormat="1" ht="15">
      <c r="A152" s="27" t="s">
        <v>106</v>
      </c>
      <c r="B152" s="27" t="s">
        <v>12</v>
      </c>
      <c r="C152" s="27" t="s">
        <v>61</v>
      </c>
      <c r="D152" s="28">
        <v>18949966</v>
      </c>
      <c r="E152" s="29">
        <v>0.03353</v>
      </c>
      <c r="F152" s="28">
        <v>635</v>
      </c>
      <c r="G152" s="30"/>
      <c r="H152" s="31">
        <v>21148854</v>
      </c>
      <c r="I152" s="29">
        <v>0.03051</v>
      </c>
      <c r="J152" s="28">
        <v>645</v>
      </c>
      <c r="K152" s="30"/>
      <c r="L152" s="38">
        <f t="shared" si="12"/>
        <v>2198888</v>
      </c>
      <c r="M152" s="32">
        <f t="shared" si="13"/>
        <v>0.11603651426076438</v>
      </c>
      <c r="N152" s="33">
        <f t="shared" si="14"/>
        <v>-0.0030199999999999984</v>
      </c>
      <c r="O152" s="34">
        <f t="shared" si="15"/>
        <v>-0.09006859528780192</v>
      </c>
      <c r="P152" s="35">
        <f t="shared" si="16"/>
        <v>10</v>
      </c>
      <c r="Q152" s="36">
        <f t="shared" si="17"/>
        <v>0.015748031496062992</v>
      </c>
    </row>
    <row r="153" spans="1:17" s="27" customFormat="1" ht="15">
      <c r="A153" s="27" t="s">
        <v>106</v>
      </c>
      <c r="B153" s="27" t="s">
        <v>12</v>
      </c>
      <c r="C153" s="27" t="s">
        <v>63</v>
      </c>
      <c r="D153" s="28">
        <v>18949966</v>
      </c>
      <c r="E153" s="29">
        <v>0.1103</v>
      </c>
      <c r="F153" s="28">
        <v>2090</v>
      </c>
      <c r="G153" s="30"/>
      <c r="H153" s="31">
        <v>21148854</v>
      </c>
      <c r="I153" s="29">
        <v>0.10039</v>
      </c>
      <c r="J153" s="28">
        <v>2123</v>
      </c>
      <c r="K153" s="30"/>
      <c r="L153" s="38">
        <f t="shared" si="12"/>
        <v>2198888</v>
      </c>
      <c r="M153" s="32">
        <f t="shared" si="13"/>
        <v>0.11603651426076438</v>
      </c>
      <c r="N153" s="33">
        <f t="shared" si="14"/>
        <v>-0.009910000000000002</v>
      </c>
      <c r="O153" s="34">
        <f t="shared" si="15"/>
        <v>-0.08984587488667273</v>
      </c>
      <c r="P153" s="35">
        <f t="shared" si="16"/>
        <v>33</v>
      </c>
      <c r="Q153" s="36">
        <f t="shared" si="17"/>
        <v>0.015789473684210527</v>
      </c>
    </row>
    <row r="154" spans="1:17" s="27" customFormat="1" ht="15">
      <c r="A154" s="27" t="s">
        <v>106</v>
      </c>
      <c r="B154" s="27" t="s">
        <v>65</v>
      </c>
      <c r="C154" s="27" t="s">
        <v>60</v>
      </c>
      <c r="D154" s="28">
        <v>59330711</v>
      </c>
      <c r="E154" s="29">
        <v>0.37874</v>
      </c>
      <c r="F154" s="28">
        <v>22471</v>
      </c>
      <c r="G154" s="30"/>
      <c r="H154" s="31">
        <v>67603516</v>
      </c>
      <c r="I154" s="29">
        <v>0.37874</v>
      </c>
      <c r="J154" s="28">
        <v>25604</v>
      </c>
      <c r="K154" s="30"/>
      <c r="L154" s="38">
        <f t="shared" si="12"/>
        <v>8272805</v>
      </c>
      <c r="M154" s="32">
        <f t="shared" si="13"/>
        <v>0.13943546033014842</v>
      </c>
      <c r="N154" s="33">
        <f t="shared" si="14"/>
        <v>0</v>
      </c>
      <c r="O154" s="34">
        <f t="shared" si="15"/>
        <v>0</v>
      </c>
      <c r="P154" s="35">
        <f t="shared" si="16"/>
        <v>3133</v>
      </c>
      <c r="Q154" s="36">
        <f t="shared" si="17"/>
        <v>0.13942414667794045</v>
      </c>
    </row>
    <row r="155" spans="1:17" s="27" customFormat="1" ht="15">
      <c r="A155" s="27" t="s">
        <v>106</v>
      </c>
      <c r="B155" s="27" t="s">
        <v>65</v>
      </c>
      <c r="C155" s="27" t="s">
        <v>59</v>
      </c>
      <c r="D155" s="28">
        <v>59330711</v>
      </c>
      <c r="E155" s="29">
        <v>0.0675</v>
      </c>
      <c r="F155" s="28">
        <v>4005</v>
      </c>
      <c r="G155" s="30"/>
      <c r="H155" s="31">
        <v>67603516</v>
      </c>
      <c r="I155" s="29">
        <v>0.0675</v>
      </c>
      <c r="J155" s="28">
        <v>4563</v>
      </c>
      <c r="K155" s="30"/>
      <c r="L155" s="38">
        <f t="shared" si="12"/>
        <v>8272805</v>
      </c>
      <c r="M155" s="32">
        <f t="shared" si="13"/>
        <v>0.13943546033014842</v>
      </c>
      <c r="N155" s="33">
        <f t="shared" si="14"/>
        <v>0</v>
      </c>
      <c r="O155" s="34">
        <f t="shared" si="15"/>
        <v>0</v>
      </c>
      <c r="P155" s="35">
        <f t="shared" si="16"/>
        <v>558</v>
      </c>
      <c r="Q155" s="36">
        <f t="shared" si="17"/>
        <v>0.1393258426966292</v>
      </c>
    </row>
    <row r="156" spans="1:17" s="27" customFormat="1" ht="15">
      <c r="A156" s="27" t="s">
        <v>106</v>
      </c>
      <c r="B156" s="27" t="s">
        <v>65</v>
      </c>
      <c r="C156" s="27" t="s">
        <v>64</v>
      </c>
      <c r="D156" s="28">
        <v>59330711</v>
      </c>
      <c r="E156" s="29">
        <v>0.06</v>
      </c>
      <c r="F156" s="28">
        <v>3560</v>
      </c>
      <c r="G156" s="30"/>
      <c r="H156" s="31">
        <v>67603516</v>
      </c>
      <c r="I156" s="29">
        <v>0.06</v>
      </c>
      <c r="J156" s="28">
        <v>4056</v>
      </c>
      <c r="K156" s="30"/>
      <c r="L156" s="38">
        <f t="shared" si="12"/>
        <v>8272805</v>
      </c>
      <c r="M156" s="32">
        <f t="shared" si="13"/>
        <v>0.13943546033014842</v>
      </c>
      <c r="N156" s="33">
        <f t="shared" si="14"/>
        <v>0</v>
      </c>
      <c r="O156" s="34">
        <f t="shared" si="15"/>
        <v>0</v>
      </c>
      <c r="P156" s="35">
        <f t="shared" si="16"/>
        <v>496</v>
      </c>
      <c r="Q156" s="36">
        <f t="shared" si="17"/>
        <v>0.1393258426966292</v>
      </c>
    </row>
    <row r="157" spans="1:17" s="27" customFormat="1" ht="15">
      <c r="A157" s="27" t="s">
        <v>106</v>
      </c>
      <c r="B157" s="27" t="s">
        <v>65</v>
      </c>
      <c r="C157" s="27" t="s">
        <v>61</v>
      </c>
      <c r="D157" s="28">
        <v>59330711</v>
      </c>
      <c r="E157" s="29">
        <v>0.07033</v>
      </c>
      <c r="F157" s="28">
        <v>4173</v>
      </c>
      <c r="G157" s="30"/>
      <c r="H157" s="31">
        <v>67603516</v>
      </c>
      <c r="I157" s="29">
        <v>0.06225</v>
      </c>
      <c r="J157" s="28">
        <v>4208</v>
      </c>
      <c r="K157" s="30"/>
      <c r="L157" s="38">
        <f t="shared" si="12"/>
        <v>8272805</v>
      </c>
      <c r="M157" s="32">
        <f t="shared" si="13"/>
        <v>0.13943546033014842</v>
      </c>
      <c r="N157" s="33">
        <f t="shared" si="14"/>
        <v>-0.008080000000000004</v>
      </c>
      <c r="O157" s="34">
        <f t="shared" si="15"/>
        <v>-0.11488696146736817</v>
      </c>
      <c r="P157" s="35">
        <f t="shared" si="16"/>
        <v>35</v>
      </c>
      <c r="Q157" s="36">
        <f t="shared" si="17"/>
        <v>0.008387251377905584</v>
      </c>
    </row>
    <row r="158" spans="1:17" s="27" customFormat="1" ht="15">
      <c r="A158" s="27" t="s">
        <v>106</v>
      </c>
      <c r="B158" s="27" t="s">
        <v>66</v>
      </c>
      <c r="C158" s="27" t="s">
        <v>60</v>
      </c>
      <c r="D158" s="28">
        <v>23994582</v>
      </c>
      <c r="E158" s="29">
        <v>0.48719</v>
      </c>
      <c r="F158" s="28">
        <v>11690</v>
      </c>
      <c r="G158" s="30"/>
      <c r="H158" s="31">
        <v>27345680</v>
      </c>
      <c r="I158" s="29">
        <v>0.48719</v>
      </c>
      <c r="J158" s="28">
        <v>13323</v>
      </c>
      <c r="K158" s="30"/>
      <c r="L158" s="38">
        <f t="shared" si="12"/>
        <v>3351098</v>
      </c>
      <c r="M158" s="32">
        <f t="shared" si="13"/>
        <v>0.13966061171642832</v>
      </c>
      <c r="N158" s="33">
        <f t="shared" si="14"/>
        <v>0</v>
      </c>
      <c r="O158" s="34">
        <f t="shared" si="15"/>
        <v>0</v>
      </c>
      <c r="P158" s="35">
        <f t="shared" si="16"/>
        <v>1633</v>
      </c>
      <c r="Q158" s="36">
        <f t="shared" si="17"/>
        <v>0.13969204448246364</v>
      </c>
    </row>
    <row r="159" spans="1:17" s="27" customFormat="1" ht="15">
      <c r="A159" s="27" t="s">
        <v>106</v>
      </c>
      <c r="B159" s="27" t="s">
        <v>66</v>
      </c>
      <c r="C159" s="27" t="s">
        <v>61</v>
      </c>
      <c r="D159" s="28">
        <v>23994582</v>
      </c>
      <c r="E159" s="29">
        <v>0.12031</v>
      </c>
      <c r="F159" s="28">
        <v>2887</v>
      </c>
      <c r="G159" s="30"/>
      <c r="H159" s="31">
        <v>27345680</v>
      </c>
      <c r="I159" s="29">
        <v>0.12031</v>
      </c>
      <c r="J159" s="28">
        <v>3290</v>
      </c>
      <c r="K159" s="30"/>
      <c r="L159" s="38">
        <f t="shared" si="12"/>
        <v>3351098</v>
      </c>
      <c r="M159" s="32">
        <f t="shared" si="13"/>
        <v>0.13966061171642832</v>
      </c>
      <c r="N159" s="33">
        <f t="shared" si="14"/>
        <v>0</v>
      </c>
      <c r="O159" s="34">
        <f t="shared" si="15"/>
        <v>0</v>
      </c>
      <c r="P159" s="35">
        <f t="shared" si="16"/>
        <v>403</v>
      </c>
      <c r="Q159" s="36">
        <f t="shared" si="17"/>
        <v>0.13959127121579495</v>
      </c>
    </row>
    <row r="160" spans="1:17" s="27" customFormat="1" ht="15">
      <c r="A160" s="27" t="s">
        <v>106</v>
      </c>
      <c r="B160" s="27" t="s">
        <v>66</v>
      </c>
      <c r="C160" s="27" t="s">
        <v>59</v>
      </c>
      <c r="D160" s="28">
        <v>23994582</v>
      </c>
      <c r="E160" s="29">
        <v>0.0675</v>
      </c>
      <c r="F160" s="28">
        <v>1620</v>
      </c>
      <c r="G160" s="30"/>
      <c r="H160" s="31">
        <v>27345680</v>
      </c>
      <c r="I160" s="29">
        <v>0.0675</v>
      </c>
      <c r="J160" s="28">
        <v>1846</v>
      </c>
      <c r="K160" s="30"/>
      <c r="L160" s="38">
        <f t="shared" si="12"/>
        <v>3351098</v>
      </c>
      <c r="M160" s="32">
        <f t="shared" si="13"/>
        <v>0.13966061171642832</v>
      </c>
      <c r="N160" s="33">
        <f t="shared" si="14"/>
        <v>0</v>
      </c>
      <c r="O160" s="34">
        <f t="shared" si="15"/>
        <v>0</v>
      </c>
      <c r="P160" s="35">
        <f t="shared" si="16"/>
        <v>226</v>
      </c>
      <c r="Q160" s="36">
        <f t="shared" si="17"/>
        <v>0.13950617283950617</v>
      </c>
    </row>
    <row r="161" spans="1:17" s="27" customFormat="1" ht="15">
      <c r="A161" s="27" t="s">
        <v>106</v>
      </c>
      <c r="B161" s="27" t="s">
        <v>67</v>
      </c>
      <c r="C161" s="27" t="s">
        <v>60</v>
      </c>
      <c r="D161" s="28">
        <v>18314603</v>
      </c>
      <c r="E161" s="29">
        <v>0.6075</v>
      </c>
      <c r="F161" s="28">
        <v>11126</v>
      </c>
      <c r="G161" s="30"/>
      <c r="H161" s="31">
        <v>21324361</v>
      </c>
      <c r="I161" s="29">
        <v>0.6075</v>
      </c>
      <c r="J161" s="28">
        <v>12955</v>
      </c>
      <c r="K161" s="30"/>
      <c r="L161" s="38">
        <f t="shared" si="12"/>
        <v>3009758</v>
      </c>
      <c r="M161" s="32">
        <f t="shared" si="13"/>
        <v>0.1643365133276435</v>
      </c>
      <c r="N161" s="33">
        <f t="shared" si="14"/>
        <v>0</v>
      </c>
      <c r="O161" s="34">
        <f t="shared" si="15"/>
        <v>0</v>
      </c>
      <c r="P161" s="35">
        <f t="shared" si="16"/>
        <v>1829</v>
      </c>
      <c r="Q161" s="36">
        <f t="shared" si="17"/>
        <v>0.16438971777817724</v>
      </c>
    </row>
    <row r="162" spans="1:17" s="27" customFormat="1" ht="15">
      <c r="A162" s="27" t="s">
        <v>106</v>
      </c>
      <c r="B162" s="27" t="s">
        <v>67</v>
      </c>
      <c r="C162" s="27" t="s">
        <v>59</v>
      </c>
      <c r="D162" s="28">
        <v>18314603</v>
      </c>
      <c r="E162" s="29">
        <v>0.0675</v>
      </c>
      <c r="F162" s="28">
        <v>1236</v>
      </c>
      <c r="G162" s="30"/>
      <c r="H162" s="31">
        <v>21324361</v>
      </c>
      <c r="I162" s="29">
        <v>0.0675</v>
      </c>
      <c r="J162" s="28">
        <v>1439</v>
      </c>
      <c r="K162" s="30"/>
      <c r="L162" s="38">
        <f t="shared" si="12"/>
        <v>3009758</v>
      </c>
      <c r="M162" s="32">
        <f t="shared" si="13"/>
        <v>0.1643365133276435</v>
      </c>
      <c r="N162" s="33">
        <f t="shared" si="14"/>
        <v>0</v>
      </c>
      <c r="O162" s="34">
        <f t="shared" si="15"/>
        <v>0</v>
      </c>
      <c r="P162" s="35">
        <f t="shared" si="16"/>
        <v>203</v>
      </c>
      <c r="Q162" s="36">
        <f t="shared" si="17"/>
        <v>0.16423948220064724</v>
      </c>
    </row>
    <row r="163" spans="1:17" s="27" customFormat="1" ht="15">
      <c r="A163" s="27" t="s">
        <v>106</v>
      </c>
      <c r="B163" s="27" t="s">
        <v>24</v>
      </c>
      <c r="C163" s="27" t="s">
        <v>61</v>
      </c>
      <c r="D163" s="28">
        <v>120181135</v>
      </c>
      <c r="E163" s="29">
        <v>0.0575</v>
      </c>
      <c r="F163" s="28">
        <v>6910</v>
      </c>
      <c r="G163" s="30"/>
      <c r="H163" s="31">
        <v>145771061</v>
      </c>
      <c r="I163" s="29">
        <v>0.0575</v>
      </c>
      <c r="J163" s="28">
        <v>8382</v>
      </c>
      <c r="K163" s="30"/>
      <c r="L163" s="38">
        <f t="shared" si="12"/>
        <v>25589926</v>
      </c>
      <c r="M163" s="32">
        <f t="shared" si="13"/>
        <v>0.21292797742341174</v>
      </c>
      <c r="N163" s="33">
        <f t="shared" si="14"/>
        <v>0</v>
      </c>
      <c r="O163" s="34">
        <f t="shared" si="15"/>
        <v>0</v>
      </c>
      <c r="P163" s="35">
        <f t="shared" si="16"/>
        <v>1472</v>
      </c>
      <c r="Q163" s="36">
        <f t="shared" si="17"/>
        <v>0.2130246020260492</v>
      </c>
    </row>
    <row r="164" spans="1:17" s="27" customFormat="1" ht="15">
      <c r="A164" s="27" t="s">
        <v>106</v>
      </c>
      <c r="B164" s="27" t="s">
        <v>24</v>
      </c>
      <c r="C164" s="27" t="s">
        <v>68</v>
      </c>
      <c r="D164" s="28">
        <v>120181135</v>
      </c>
      <c r="E164" s="29">
        <v>0.1</v>
      </c>
      <c r="F164" s="28">
        <v>12018</v>
      </c>
      <c r="G164" s="30"/>
      <c r="H164" s="31">
        <v>145771061</v>
      </c>
      <c r="I164" s="29">
        <v>0.1</v>
      </c>
      <c r="J164" s="28">
        <v>14577</v>
      </c>
      <c r="K164" s="30"/>
      <c r="L164" s="38">
        <f t="shared" si="12"/>
        <v>25589926</v>
      </c>
      <c r="M164" s="32">
        <f t="shared" si="13"/>
        <v>0.21292797742341174</v>
      </c>
      <c r="N164" s="33">
        <f t="shared" si="14"/>
        <v>0</v>
      </c>
      <c r="O164" s="34">
        <f t="shared" si="15"/>
        <v>0</v>
      </c>
      <c r="P164" s="35">
        <f t="shared" si="16"/>
        <v>2559</v>
      </c>
      <c r="Q164" s="36">
        <f t="shared" si="17"/>
        <v>0.21293060409385922</v>
      </c>
    </row>
    <row r="165" spans="1:17" s="27" customFormat="1" ht="15">
      <c r="A165" s="27" t="s">
        <v>106</v>
      </c>
      <c r="B165" s="27" t="s">
        <v>24</v>
      </c>
      <c r="C165" s="27" t="s">
        <v>60</v>
      </c>
      <c r="D165" s="28">
        <v>120181135</v>
      </c>
      <c r="E165" s="29">
        <v>0.45</v>
      </c>
      <c r="F165" s="28">
        <v>54082</v>
      </c>
      <c r="G165" s="30"/>
      <c r="H165" s="31">
        <v>145771061</v>
      </c>
      <c r="I165" s="29">
        <v>0.45</v>
      </c>
      <c r="J165" s="28">
        <v>65597</v>
      </c>
      <c r="K165" s="30"/>
      <c r="L165" s="38">
        <f t="shared" si="12"/>
        <v>25589926</v>
      </c>
      <c r="M165" s="32">
        <f t="shared" si="13"/>
        <v>0.21292797742341174</v>
      </c>
      <c r="N165" s="33">
        <f t="shared" si="14"/>
        <v>0</v>
      </c>
      <c r="O165" s="34">
        <f t="shared" si="15"/>
        <v>0</v>
      </c>
      <c r="P165" s="35">
        <f t="shared" si="16"/>
        <v>11515</v>
      </c>
      <c r="Q165" s="36">
        <f t="shared" si="17"/>
        <v>0.21291742169298472</v>
      </c>
    </row>
    <row r="166" spans="1:17" s="27" customFormat="1" ht="15">
      <c r="A166" s="27" t="s">
        <v>106</v>
      </c>
      <c r="B166" s="27" t="s">
        <v>69</v>
      </c>
      <c r="C166" s="27" t="s">
        <v>59</v>
      </c>
      <c r="D166" s="28">
        <v>62119646</v>
      </c>
      <c r="E166" s="29">
        <v>0.0352</v>
      </c>
      <c r="F166" s="28">
        <v>2187</v>
      </c>
      <c r="G166" s="30"/>
      <c r="H166" s="31">
        <v>70080587</v>
      </c>
      <c r="I166" s="29">
        <v>0.03265</v>
      </c>
      <c r="J166" s="28">
        <v>2288</v>
      </c>
      <c r="K166" s="30"/>
      <c r="L166" s="38">
        <f t="shared" si="12"/>
        <v>7960941</v>
      </c>
      <c r="M166" s="32">
        <f t="shared" si="13"/>
        <v>0.12815496405114737</v>
      </c>
      <c r="N166" s="33">
        <f t="shared" si="14"/>
        <v>-0.0025500000000000037</v>
      </c>
      <c r="O166" s="34">
        <f t="shared" si="15"/>
        <v>-0.07244318181818192</v>
      </c>
      <c r="P166" s="35">
        <f t="shared" si="16"/>
        <v>101</v>
      </c>
      <c r="Q166" s="36">
        <f t="shared" si="17"/>
        <v>0.04618198445358939</v>
      </c>
    </row>
    <row r="167" spans="1:17" s="27" customFormat="1" ht="15">
      <c r="A167" s="27" t="s">
        <v>106</v>
      </c>
      <c r="B167" s="27" t="s">
        <v>69</v>
      </c>
      <c r="C167" s="27" t="s">
        <v>60</v>
      </c>
      <c r="D167" s="28">
        <v>62119646</v>
      </c>
      <c r="E167" s="29">
        <v>0.24003</v>
      </c>
      <c r="F167" s="28">
        <v>14911</v>
      </c>
      <c r="G167" s="30"/>
      <c r="H167" s="31">
        <v>70080587</v>
      </c>
      <c r="I167" s="29">
        <v>0.21931</v>
      </c>
      <c r="J167" s="28">
        <v>15369</v>
      </c>
      <c r="K167" s="30"/>
      <c r="L167" s="38">
        <f t="shared" si="12"/>
        <v>7960941</v>
      </c>
      <c r="M167" s="32">
        <f t="shared" si="13"/>
        <v>0.12815496405114737</v>
      </c>
      <c r="N167" s="33">
        <f t="shared" si="14"/>
        <v>-0.02071999999999999</v>
      </c>
      <c r="O167" s="34">
        <f t="shared" si="15"/>
        <v>-0.08632254301545636</v>
      </c>
      <c r="P167" s="35">
        <f t="shared" si="16"/>
        <v>458</v>
      </c>
      <c r="Q167" s="36">
        <f t="shared" si="17"/>
        <v>0.030715579102675878</v>
      </c>
    </row>
    <row r="168" spans="1:17" s="27" customFormat="1" ht="15">
      <c r="A168" s="27" t="s">
        <v>106</v>
      </c>
      <c r="B168" s="27" t="s">
        <v>69</v>
      </c>
      <c r="C168" s="27" t="s">
        <v>70</v>
      </c>
      <c r="D168" s="28">
        <v>62119646</v>
      </c>
      <c r="E168" s="29">
        <v>0.032</v>
      </c>
      <c r="F168" s="28">
        <v>1988</v>
      </c>
      <c r="G168" s="30"/>
      <c r="H168" s="31">
        <v>70080587</v>
      </c>
      <c r="I168" s="29">
        <v>0.02839</v>
      </c>
      <c r="J168" s="28">
        <v>1990</v>
      </c>
      <c r="K168" s="30"/>
      <c r="L168" s="38">
        <f t="shared" si="12"/>
        <v>7960941</v>
      </c>
      <c r="M168" s="32">
        <f t="shared" si="13"/>
        <v>0.12815496405114737</v>
      </c>
      <c r="N168" s="33">
        <f t="shared" si="14"/>
        <v>-0.003610000000000002</v>
      </c>
      <c r="O168" s="34">
        <f t="shared" si="15"/>
        <v>-0.11281250000000007</v>
      </c>
      <c r="P168" s="35">
        <f t="shared" si="16"/>
        <v>2</v>
      </c>
      <c r="Q168" s="36">
        <f t="shared" si="17"/>
        <v>0.001006036217303823</v>
      </c>
    </row>
    <row r="169" spans="1:17" s="27" customFormat="1" ht="15">
      <c r="A169" s="27" t="s">
        <v>106</v>
      </c>
      <c r="B169" s="27" t="s">
        <v>69</v>
      </c>
      <c r="C169" s="27" t="s">
        <v>61</v>
      </c>
      <c r="D169" s="28">
        <v>62119646</v>
      </c>
      <c r="E169" s="29">
        <v>0.0412</v>
      </c>
      <c r="F169" s="28">
        <v>2559</v>
      </c>
      <c r="G169" s="30"/>
      <c r="H169" s="31">
        <v>70080587</v>
      </c>
      <c r="I169" s="29">
        <v>0.03655</v>
      </c>
      <c r="J169" s="28">
        <v>2561</v>
      </c>
      <c r="K169" s="30"/>
      <c r="L169" s="38">
        <f t="shared" si="12"/>
        <v>7960941</v>
      </c>
      <c r="M169" s="32">
        <f t="shared" si="13"/>
        <v>0.12815496405114737</v>
      </c>
      <c r="N169" s="33">
        <f t="shared" si="14"/>
        <v>-0.004650000000000001</v>
      </c>
      <c r="O169" s="34">
        <f t="shared" si="15"/>
        <v>-0.11286407766990295</v>
      </c>
      <c r="P169" s="35">
        <f t="shared" si="16"/>
        <v>2</v>
      </c>
      <c r="Q169" s="36">
        <f t="shared" si="17"/>
        <v>0.0007815552950371239</v>
      </c>
    </row>
    <row r="170" spans="1:17" s="27" customFormat="1" ht="15">
      <c r="A170" s="27" t="s">
        <v>106</v>
      </c>
      <c r="B170" s="27" t="s">
        <v>71</v>
      </c>
      <c r="C170" s="27" t="s">
        <v>61</v>
      </c>
      <c r="D170" s="28">
        <v>62061701</v>
      </c>
      <c r="E170" s="29">
        <v>0.19709</v>
      </c>
      <c r="F170" s="28">
        <v>12232</v>
      </c>
      <c r="G170" s="30"/>
      <c r="H170" s="31">
        <v>72083643</v>
      </c>
      <c r="I170" s="29">
        <v>0.17833</v>
      </c>
      <c r="J170" s="28">
        <v>12855</v>
      </c>
      <c r="K170" s="30"/>
      <c r="L170" s="38">
        <f t="shared" si="12"/>
        <v>10021942</v>
      </c>
      <c r="M170" s="32">
        <f t="shared" si="13"/>
        <v>0.16148352105270206</v>
      </c>
      <c r="N170" s="33">
        <f t="shared" si="14"/>
        <v>-0.01876</v>
      </c>
      <c r="O170" s="34">
        <f t="shared" si="15"/>
        <v>-0.09518494088994875</v>
      </c>
      <c r="P170" s="35">
        <f t="shared" si="16"/>
        <v>623</v>
      </c>
      <c r="Q170" s="36">
        <f t="shared" si="17"/>
        <v>0.05093198168737737</v>
      </c>
    </row>
    <row r="171" spans="1:17" s="27" customFormat="1" ht="15">
      <c r="A171" s="27" t="s">
        <v>106</v>
      </c>
      <c r="B171" s="27" t="s">
        <v>71</v>
      </c>
      <c r="C171" s="27" t="s">
        <v>60</v>
      </c>
      <c r="D171" s="28">
        <v>62061701</v>
      </c>
      <c r="E171" s="29">
        <v>0.39478</v>
      </c>
      <c r="F171" s="28">
        <v>24501</v>
      </c>
      <c r="G171" s="30"/>
      <c r="H171" s="31">
        <v>72083643</v>
      </c>
      <c r="I171" s="29">
        <v>0.35666</v>
      </c>
      <c r="J171" s="28">
        <v>25709</v>
      </c>
      <c r="K171" s="30"/>
      <c r="L171" s="38">
        <f t="shared" si="12"/>
        <v>10021942</v>
      </c>
      <c r="M171" s="32">
        <f t="shared" si="13"/>
        <v>0.16148352105270206</v>
      </c>
      <c r="N171" s="33">
        <f t="shared" si="14"/>
        <v>-0.03812000000000004</v>
      </c>
      <c r="O171" s="34">
        <f t="shared" si="15"/>
        <v>-0.09656010942803597</v>
      </c>
      <c r="P171" s="35">
        <f t="shared" si="16"/>
        <v>1208</v>
      </c>
      <c r="Q171" s="36">
        <f t="shared" si="17"/>
        <v>0.049304110036325045</v>
      </c>
    </row>
    <row r="172" spans="1:17" s="27" customFormat="1" ht="15">
      <c r="A172" s="27" t="s">
        <v>106</v>
      </c>
      <c r="B172" s="27" t="s">
        <v>71</v>
      </c>
      <c r="C172" s="27" t="s">
        <v>63</v>
      </c>
      <c r="D172" s="28">
        <v>62061701</v>
      </c>
      <c r="E172" s="29">
        <v>0.1825</v>
      </c>
      <c r="F172" s="28">
        <v>11326</v>
      </c>
      <c r="G172" s="30"/>
      <c r="H172" s="31">
        <v>72083643</v>
      </c>
      <c r="I172" s="29">
        <v>0.16461</v>
      </c>
      <c r="J172" s="28">
        <v>11866</v>
      </c>
      <c r="K172" s="30"/>
      <c r="L172" s="38">
        <f t="shared" si="12"/>
        <v>10021942</v>
      </c>
      <c r="M172" s="32">
        <f t="shared" si="13"/>
        <v>0.16148352105270206</v>
      </c>
      <c r="N172" s="33">
        <f t="shared" si="14"/>
        <v>-0.01788999999999999</v>
      </c>
      <c r="O172" s="34">
        <f t="shared" si="15"/>
        <v>-0.09802739726027392</v>
      </c>
      <c r="P172" s="35">
        <f t="shared" si="16"/>
        <v>540</v>
      </c>
      <c r="Q172" s="36">
        <f t="shared" si="17"/>
        <v>0.0476779092353876</v>
      </c>
    </row>
    <row r="173" spans="1:17" s="27" customFormat="1" ht="15">
      <c r="A173" s="27" t="s">
        <v>106</v>
      </c>
      <c r="B173" s="27" t="s">
        <v>72</v>
      </c>
      <c r="C173" s="27" t="s">
        <v>61</v>
      </c>
      <c r="D173" s="28">
        <v>46670023</v>
      </c>
      <c r="E173" s="29">
        <v>0.02844</v>
      </c>
      <c r="F173" s="28">
        <v>1327</v>
      </c>
      <c r="G173" s="30"/>
      <c r="H173" s="31">
        <v>51903585</v>
      </c>
      <c r="I173" s="29">
        <v>0.02844</v>
      </c>
      <c r="J173" s="28">
        <v>1476</v>
      </c>
      <c r="K173" s="30"/>
      <c r="L173" s="38">
        <f t="shared" si="12"/>
        <v>5233562</v>
      </c>
      <c r="M173" s="32">
        <f t="shared" si="13"/>
        <v>0.11213969189601643</v>
      </c>
      <c r="N173" s="33">
        <f t="shared" si="14"/>
        <v>0</v>
      </c>
      <c r="O173" s="34">
        <f t="shared" si="15"/>
        <v>0</v>
      </c>
      <c r="P173" s="35">
        <f t="shared" si="16"/>
        <v>149</v>
      </c>
      <c r="Q173" s="36">
        <f t="shared" si="17"/>
        <v>0.11228334589299171</v>
      </c>
    </row>
    <row r="174" spans="1:17" s="27" customFormat="1" ht="15">
      <c r="A174" s="27" t="s">
        <v>106</v>
      </c>
      <c r="B174" s="27" t="s">
        <v>72</v>
      </c>
      <c r="C174" s="27" t="s">
        <v>60</v>
      </c>
      <c r="D174" s="28">
        <v>46670023</v>
      </c>
      <c r="E174" s="29">
        <v>0.2741</v>
      </c>
      <c r="F174" s="28">
        <v>12792</v>
      </c>
      <c r="G174" s="30"/>
      <c r="H174" s="31">
        <v>51903585</v>
      </c>
      <c r="I174" s="29">
        <v>0.2741</v>
      </c>
      <c r="J174" s="28">
        <v>14227</v>
      </c>
      <c r="K174" s="30"/>
      <c r="L174" s="38">
        <f t="shared" si="12"/>
        <v>5233562</v>
      </c>
      <c r="M174" s="32">
        <f t="shared" si="13"/>
        <v>0.11213969189601643</v>
      </c>
      <c r="N174" s="33">
        <f t="shared" si="14"/>
        <v>0</v>
      </c>
      <c r="O174" s="34">
        <f t="shared" si="15"/>
        <v>0</v>
      </c>
      <c r="P174" s="35">
        <f t="shared" si="16"/>
        <v>1435</v>
      </c>
      <c r="Q174" s="36">
        <f t="shared" si="17"/>
        <v>0.11217948717948718</v>
      </c>
    </row>
    <row r="175" spans="1:17" s="27" customFormat="1" ht="15">
      <c r="A175" s="27" t="s">
        <v>106</v>
      </c>
      <c r="B175" s="27" t="s">
        <v>72</v>
      </c>
      <c r="C175" s="27" t="s">
        <v>70</v>
      </c>
      <c r="D175" s="28">
        <v>46670023</v>
      </c>
      <c r="E175" s="29">
        <v>0.06809</v>
      </c>
      <c r="F175" s="28">
        <v>3178</v>
      </c>
      <c r="G175" s="30"/>
      <c r="H175" s="31">
        <v>51903585</v>
      </c>
      <c r="I175" s="29">
        <v>0.06809</v>
      </c>
      <c r="J175" s="28">
        <v>3534</v>
      </c>
      <c r="K175" s="30"/>
      <c r="L175" s="38">
        <f t="shared" si="12"/>
        <v>5233562</v>
      </c>
      <c r="M175" s="32">
        <f t="shared" si="13"/>
        <v>0.11213969189601643</v>
      </c>
      <c r="N175" s="33">
        <f t="shared" si="14"/>
        <v>0</v>
      </c>
      <c r="O175" s="34">
        <f t="shared" si="15"/>
        <v>0</v>
      </c>
      <c r="P175" s="35">
        <f t="shared" si="16"/>
        <v>356</v>
      </c>
      <c r="Q175" s="36">
        <f t="shared" si="17"/>
        <v>0.11202013845185652</v>
      </c>
    </row>
    <row r="176" spans="1:17" s="27" customFormat="1" ht="15">
      <c r="A176" s="27" t="s">
        <v>106</v>
      </c>
      <c r="B176" s="27" t="s">
        <v>72</v>
      </c>
      <c r="C176" s="27" t="s">
        <v>59</v>
      </c>
      <c r="D176" s="28">
        <v>46670023</v>
      </c>
      <c r="E176" s="29">
        <v>0.04229</v>
      </c>
      <c r="F176" s="28">
        <v>1974</v>
      </c>
      <c r="G176" s="30"/>
      <c r="H176" s="31">
        <v>51903585</v>
      </c>
      <c r="I176" s="29">
        <v>0.04229</v>
      </c>
      <c r="J176" s="28">
        <v>2195</v>
      </c>
      <c r="K176" s="30"/>
      <c r="L176" s="38">
        <f t="shared" si="12"/>
        <v>5233562</v>
      </c>
      <c r="M176" s="32">
        <f t="shared" si="13"/>
        <v>0.11213969189601643</v>
      </c>
      <c r="N176" s="33">
        <f t="shared" si="14"/>
        <v>0</v>
      </c>
      <c r="O176" s="34">
        <f t="shared" si="15"/>
        <v>0</v>
      </c>
      <c r="P176" s="35">
        <f t="shared" si="16"/>
        <v>221</v>
      </c>
      <c r="Q176" s="36">
        <f t="shared" si="17"/>
        <v>0.11195542046605876</v>
      </c>
    </row>
    <row r="177" spans="1:17" s="27" customFormat="1" ht="15">
      <c r="A177" s="27" t="s">
        <v>106</v>
      </c>
      <c r="B177" s="27" t="s">
        <v>73</v>
      </c>
      <c r="C177" s="27" t="s">
        <v>60</v>
      </c>
      <c r="D177" s="28">
        <v>62040679</v>
      </c>
      <c r="E177" s="29">
        <v>0.405</v>
      </c>
      <c r="F177" s="28">
        <v>25126</v>
      </c>
      <c r="G177" s="30"/>
      <c r="H177" s="31">
        <v>72271184</v>
      </c>
      <c r="I177" s="29">
        <v>0.405</v>
      </c>
      <c r="J177" s="28">
        <v>29270</v>
      </c>
      <c r="K177" s="30"/>
      <c r="L177" s="38">
        <f t="shared" si="12"/>
        <v>10230505</v>
      </c>
      <c r="M177" s="32">
        <f t="shared" si="13"/>
        <v>0.16489995217492703</v>
      </c>
      <c r="N177" s="33">
        <f t="shared" si="14"/>
        <v>0</v>
      </c>
      <c r="O177" s="34">
        <f t="shared" si="15"/>
        <v>0</v>
      </c>
      <c r="P177" s="35">
        <f t="shared" si="16"/>
        <v>4144</v>
      </c>
      <c r="Q177" s="36">
        <f t="shared" si="17"/>
        <v>0.164928759054366</v>
      </c>
    </row>
    <row r="178" spans="1:17" s="27" customFormat="1" ht="15">
      <c r="A178" s="27" t="s">
        <v>106</v>
      </c>
      <c r="B178" s="27" t="s">
        <v>73</v>
      </c>
      <c r="C178" s="27" t="s">
        <v>61</v>
      </c>
      <c r="D178" s="28">
        <v>62040679</v>
      </c>
      <c r="E178" s="29">
        <v>0.2025</v>
      </c>
      <c r="F178" s="28">
        <v>12563</v>
      </c>
      <c r="G178" s="30"/>
      <c r="H178" s="31">
        <v>72271184</v>
      </c>
      <c r="I178" s="29">
        <v>0.2025</v>
      </c>
      <c r="J178" s="28">
        <v>14635</v>
      </c>
      <c r="K178" s="30"/>
      <c r="L178" s="38">
        <f t="shared" si="12"/>
        <v>10230505</v>
      </c>
      <c r="M178" s="32">
        <f t="shared" si="13"/>
        <v>0.16489995217492703</v>
      </c>
      <c r="N178" s="33">
        <f t="shared" si="14"/>
        <v>0</v>
      </c>
      <c r="O178" s="34">
        <f t="shared" si="15"/>
        <v>0</v>
      </c>
      <c r="P178" s="35">
        <f t="shared" si="16"/>
        <v>2072</v>
      </c>
      <c r="Q178" s="36">
        <f t="shared" si="17"/>
        <v>0.164928759054366</v>
      </c>
    </row>
    <row r="179" spans="1:17" s="27" customFormat="1" ht="15">
      <c r="A179" s="27" t="s">
        <v>106</v>
      </c>
      <c r="B179" s="27" t="s">
        <v>73</v>
      </c>
      <c r="C179" s="27" t="s">
        <v>59</v>
      </c>
      <c r="D179" s="28">
        <v>62040679</v>
      </c>
      <c r="E179" s="29">
        <v>0.03191</v>
      </c>
      <c r="F179" s="28">
        <v>1980</v>
      </c>
      <c r="G179" s="30"/>
      <c r="H179" s="31">
        <v>72271184</v>
      </c>
      <c r="I179" s="29">
        <v>0.03191</v>
      </c>
      <c r="J179" s="28">
        <v>2306</v>
      </c>
      <c r="K179" s="30"/>
      <c r="L179" s="38">
        <f t="shared" si="12"/>
        <v>10230505</v>
      </c>
      <c r="M179" s="32">
        <f>L179/D179</f>
        <v>0.16489995217492703</v>
      </c>
      <c r="N179" s="33">
        <f>I179-E179</f>
        <v>0</v>
      </c>
      <c r="O179" s="34">
        <f>N179/E179</f>
        <v>0</v>
      </c>
      <c r="P179" s="35">
        <f t="shared" si="16"/>
        <v>326</v>
      </c>
      <c r="Q179" s="36">
        <f t="shared" si="17"/>
        <v>0.16464646464646465</v>
      </c>
    </row>
    <row r="180" spans="1:17" s="27" customFormat="1" ht="15">
      <c r="A180" s="27" t="s">
        <v>106</v>
      </c>
      <c r="B180" s="27" t="s">
        <v>74</v>
      </c>
      <c r="C180" s="27" t="s">
        <v>63</v>
      </c>
      <c r="D180" s="28">
        <v>28976853</v>
      </c>
      <c r="E180" s="29">
        <v>0.0558</v>
      </c>
      <c r="F180" s="28">
        <v>1603</v>
      </c>
      <c r="G180" s="30"/>
      <c r="H180" s="31">
        <v>30509255</v>
      </c>
      <c r="I180" s="29">
        <v>0.0558</v>
      </c>
      <c r="J180" s="28">
        <v>1702</v>
      </c>
      <c r="K180" s="30"/>
      <c r="L180" s="38">
        <f t="shared" si="12"/>
        <v>1532402</v>
      </c>
      <c r="M180" s="32">
        <f t="shared" si="13"/>
        <v>0.05288365855325974</v>
      </c>
      <c r="N180" s="33">
        <f t="shared" si="14"/>
        <v>0</v>
      </c>
      <c r="O180" s="34">
        <f t="shared" si="15"/>
        <v>0</v>
      </c>
      <c r="P180" s="35">
        <f t="shared" si="16"/>
        <v>99</v>
      </c>
      <c r="Q180" s="36">
        <f t="shared" si="17"/>
        <v>0.061759201497192766</v>
      </c>
    </row>
    <row r="181" spans="1:17" s="27" customFormat="1" ht="15">
      <c r="A181" s="27" t="s">
        <v>106</v>
      </c>
      <c r="B181" s="27" t="s">
        <v>74</v>
      </c>
      <c r="C181" s="27" t="s">
        <v>59</v>
      </c>
      <c r="D181" s="28">
        <v>28976853</v>
      </c>
      <c r="E181" s="29">
        <v>0.0558</v>
      </c>
      <c r="F181" s="28">
        <v>1603</v>
      </c>
      <c r="G181" s="30"/>
      <c r="H181" s="31">
        <v>30509255</v>
      </c>
      <c r="I181" s="29">
        <v>0.0558</v>
      </c>
      <c r="J181" s="28">
        <v>1702</v>
      </c>
      <c r="K181" s="30"/>
      <c r="L181" s="38">
        <f t="shared" si="12"/>
        <v>1532402</v>
      </c>
      <c r="M181" s="32">
        <f t="shared" si="13"/>
        <v>0.05288365855325974</v>
      </c>
      <c r="N181" s="33">
        <f t="shared" si="14"/>
        <v>0</v>
      </c>
      <c r="O181" s="34">
        <f t="shared" si="15"/>
        <v>0</v>
      </c>
      <c r="P181" s="35">
        <f t="shared" si="16"/>
        <v>99</v>
      </c>
      <c r="Q181" s="36">
        <f t="shared" si="17"/>
        <v>0.061759201497192766</v>
      </c>
    </row>
    <row r="182" spans="1:17" s="27" customFormat="1" ht="15">
      <c r="A182" s="27" t="s">
        <v>106</v>
      </c>
      <c r="B182" s="27" t="s">
        <v>74</v>
      </c>
      <c r="C182" s="27" t="s">
        <v>60</v>
      </c>
      <c r="D182" s="28">
        <v>28976853</v>
      </c>
      <c r="E182" s="29">
        <v>0.3258</v>
      </c>
      <c r="F182" s="28">
        <v>9362</v>
      </c>
      <c r="G182" s="30"/>
      <c r="H182" s="31">
        <v>30509255</v>
      </c>
      <c r="I182" s="29">
        <v>0.3258</v>
      </c>
      <c r="J182" s="28">
        <v>9940</v>
      </c>
      <c r="K182" s="30"/>
      <c r="L182" s="38">
        <f t="shared" si="12"/>
        <v>1532402</v>
      </c>
      <c r="M182" s="32">
        <f t="shared" si="13"/>
        <v>0.05288365855325974</v>
      </c>
      <c r="N182" s="33">
        <f t="shared" si="14"/>
        <v>0</v>
      </c>
      <c r="O182" s="34">
        <f t="shared" si="15"/>
        <v>0</v>
      </c>
      <c r="P182" s="35">
        <f t="shared" si="16"/>
        <v>578</v>
      </c>
      <c r="Q182" s="36">
        <f t="shared" si="17"/>
        <v>0.06173894466994232</v>
      </c>
    </row>
    <row r="183" spans="1:17" s="27" customFormat="1" ht="15">
      <c r="A183" s="27" t="s">
        <v>106</v>
      </c>
      <c r="B183" s="27" t="s">
        <v>74</v>
      </c>
      <c r="C183" s="27" t="s">
        <v>61</v>
      </c>
      <c r="D183" s="28">
        <v>28976853</v>
      </c>
      <c r="E183" s="29">
        <v>0.1415</v>
      </c>
      <c r="F183" s="28">
        <v>4066</v>
      </c>
      <c r="G183" s="30"/>
      <c r="H183" s="31">
        <v>30509255</v>
      </c>
      <c r="I183" s="29">
        <v>0.1415</v>
      </c>
      <c r="J183" s="28">
        <v>4317</v>
      </c>
      <c r="K183" s="30"/>
      <c r="L183" s="38">
        <f t="shared" si="12"/>
        <v>1532402</v>
      </c>
      <c r="M183" s="32">
        <f t="shared" si="13"/>
        <v>0.05288365855325974</v>
      </c>
      <c r="N183" s="33">
        <f t="shared" si="14"/>
        <v>0</v>
      </c>
      <c r="O183" s="34">
        <f t="shared" si="15"/>
        <v>0</v>
      </c>
      <c r="P183" s="35">
        <f t="shared" si="16"/>
        <v>251</v>
      </c>
      <c r="Q183" s="36">
        <f t="shared" si="17"/>
        <v>0.0617314313821938</v>
      </c>
    </row>
    <row r="184" spans="1:17" s="27" customFormat="1" ht="15">
      <c r="A184" s="27" t="s">
        <v>106</v>
      </c>
      <c r="B184" s="27" t="s">
        <v>74</v>
      </c>
      <c r="C184" s="27" t="s">
        <v>70</v>
      </c>
      <c r="D184" s="28">
        <v>28976853</v>
      </c>
      <c r="E184" s="29">
        <v>0.04655</v>
      </c>
      <c r="F184" s="28">
        <v>1338</v>
      </c>
      <c r="G184" s="30"/>
      <c r="H184" s="31">
        <v>30509255</v>
      </c>
      <c r="I184" s="29">
        <v>0.04655</v>
      </c>
      <c r="J184" s="28">
        <v>1420</v>
      </c>
      <c r="K184" s="30"/>
      <c r="L184" s="38">
        <f t="shared" si="12"/>
        <v>1532402</v>
      </c>
      <c r="M184" s="32">
        <f t="shared" si="13"/>
        <v>0.05288365855325974</v>
      </c>
      <c r="N184" s="33">
        <f t="shared" si="14"/>
        <v>0</v>
      </c>
      <c r="O184" s="34">
        <f t="shared" si="15"/>
        <v>0</v>
      </c>
      <c r="P184" s="35">
        <f t="shared" si="16"/>
        <v>82</v>
      </c>
      <c r="Q184" s="36">
        <f t="shared" si="17"/>
        <v>0.061285500747384154</v>
      </c>
    </row>
    <row r="185" spans="1:17" s="27" customFormat="1" ht="15">
      <c r="A185" s="27" t="s">
        <v>106</v>
      </c>
      <c r="B185" s="27" t="s">
        <v>81</v>
      </c>
      <c r="C185" s="27" t="s">
        <v>60</v>
      </c>
      <c r="D185" s="28">
        <v>15576749</v>
      </c>
      <c r="E185" s="29">
        <v>0.3258</v>
      </c>
      <c r="F185" s="28">
        <v>5030</v>
      </c>
      <c r="G185" s="30"/>
      <c r="H185" s="31">
        <v>16797178</v>
      </c>
      <c r="I185" s="29">
        <v>0.3258</v>
      </c>
      <c r="J185" s="28">
        <v>5473</v>
      </c>
      <c r="K185" s="30"/>
      <c r="L185" s="38">
        <f t="shared" si="12"/>
        <v>1220429</v>
      </c>
      <c r="M185" s="32">
        <f t="shared" si="13"/>
        <v>0.07834940397383305</v>
      </c>
      <c r="N185" s="33">
        <f t="shared" si="14"/>
        <v>0</v>
      </c>
      <c r="O185" s="34">
        <f t="shared" si="15"/>
        <v>0</v>
      </c>
      <c r="P185" s="35">
        <f t="shared" si="16"/>
        <v>443</v>
      </c>
      <c r="Q185" s="36">
        <f t="shared" si="17"/>
        <v>0.08807157057654076</v>
      </c>
    </row>
    <row r="186" spans="1:17" s="27" customFormat="1" ht="15">
      <c r="A186" s="27" t="s">
        <v>106</v>
      </c>
      <c r="B186" s="27" t="s">
        <v>81</v>
      </c>
      <c r="C186" s="27" t="s">
        <v>61</v>
      </c>
      <c r="D186" s="28">
        <v>15576749</v>
      </c>
      <c r="E186" s="29">
        <v>0.1415</v>
      </c>
      <c r="F186" s="28">
        <v>2185</v>
      </c>
      <c r="G186" s="30"/>
      <c r="H186" s="31">
        <v>16797178</v>
      </c>
      <c r="I186" s="29">
        <v>0.1415</v>
      </c>
      <c r="J186" s="28">
        <v>2377</v>
      </c>
      <c r="K186" s="30"/>
      <c r="L186" s="38">
        <f t="shared" si="12"/>
        <v>1220429</v>
      </c>
      <c r="M186" s="32">
        <f t="shared" si="13"/>
        <v>0.07834940397383305</v>
      </c>
      <c r="N186" s="33">
        <f t="shared" si="14"/>
        <v>0</v>
      </c>
      <c r="O186" s="34">
        <f t="shared" si="15"/>
        <v>0</v>
      </c>
      <c r="P186" s="35">
        <f t="shared" si="16"/>
        <v>192</v>
      </c>
      <c r="Q186" s="36">
        <f t="shared" si="17"/>
        <v>0.08787185354691075</v>
      </c>
    </row>
    <row r="187" spans="1:17" s="27" customFormat="1" ht="15">
      <c r="A187" s="27" t="s">
        <v>106</v>
      </c>
      <c r="B187" s="27" t="s">
        <v>81</v>
      </c>
      <c r="C187" s="27" t="s">
        <v>70</v>
      </c>
      <c r="D187" s="28">
        <v>15576749</v>
      </c>
      <c r="E187" s="29">
        <v>0.04655</v>
      </c>
      <c r="F187" s="28">
        <v>719</v>
      </c>
      <c r="G187" s="30"/>
      <c r="H187" s="31">
        <v>16797178</v>
      </c>
      <c r="I187" s="29">
        <v>0.04655</v>
      </c>
      <c r="J187" s="28">
        <v>782</v>
      </c>
      <c r="K187" s="30"/>
      <c r="L187" s="38">
        <f t="shared" si="12"/>
        <v>1220429</v>
      </c>
      <c r="M187" s="32">
        <f t="shared" si="13"/>
        <v>0.07834940397383305</v>
      </c>
      <c r="N187" s="33">
        <f t="shared" si="14"/>
        <v>0</v>
      </c>
      <c r="O187" s="34">
        <f t="shared" si="15"/>
        <v>0</v>
      </c>
      <c r="P187" s="35">
        <f t="shared" si="16"/>
        <v>63</v>
      </c>
      <c r="Q187" s="36">
        <f t="shared" si="17"/>
        <v>0.08762169680111266</v>
      </c>
    </row>
    <row r="188" spans="1:17" s="27" customFormat="1" ht="15">
      <c r="A188" s="27" t="s">
        <v>106</v>
      </c>
      <c r="B188" s="27" t="s">
        <v>81</v>
      </c>
      <c r="C188" s="27" t="s">
        <v>63</v>
      </c>
      <c r="D188" s="28">
        <v>15576749</v>
      </c>
      <c r="E188" s="29">
        <v>0.0558</v>
      </c>
      <c r="F188" s="28">
        <v>862</v>
      </c>
      <c r="G188" s="30"/>
      <c r="H188" s="31">
        <v>16797178</v>
      </c>
      <c r="I188" s="29">
        <v>0.0558</v>
      </c>
      <c r="J188" s="28">
        <v>937</v>
      </c>
      <c r="K188" s="30"/>
      <c r="L188" s="38">
        <f t="shared" si="12"/>
        <v>1220429</v>
      </c>
      <c r="M188" s="32">
        <f t="shared" si="13"/>
        <v>0.07834940397383305</v>
      </c>
      <c r="N188" s="33">
        <f t="shared" si="14"/>
        <v>0</v>
      </c>
      <c r="O188" s="34">
        <f t="shared" si="15"/>
        <v>0</v>
      </c>
      <c r="P188" s="35">
        <f t="shared" si="16"/>
        <v>75</v>
      </c>
      <c r="Q188" s="36">
        <f t="shared" si="17"/>
        <v>0.08700696055684455</v>
      </c>
    </row>
    <row r="189" spans="1:17" s="27" customFormat="1" ht="15">
      <c r="A189" s="27" t="s">
        <v>106</v>
      </c>
      <c r="B189" s="27" t="s">
        <v>81</v>
      </c>
      <c r="C189" s="27" t="s">
        <v>59</v>
      </c>
      <c r="D189" s="28">
        <v>15576749</v>
      </c>
      <c r="E189" s="29">
        <v>0.0558</v>
      </c>
      <c r="F189" s="28">
        <v>862</v>
      </c>
      <c r="G189" s="30"/>
      <c r="H189" s="31">
        <v>16797178</v>
      </c>
      <c r="I189" s="29">
        <v>0.0558</v>
      </c>
      <c r="J189" s="28">
        <v>937</v>
      </c>
      <c r="K189" s="30"/>
      <c r="L189" s="38">
        <f t="shared" si="12"/>
        <v>1220429</v>
      </c>
      <c r="M189" s="32">
        <f t="shared" si="13"/>
        <v>0.07834940397383305</v>
      </c>
      <c r="N189" s="33">
        <f t="shared" si="14"/>
        <v>0</v>
      </c>
      <c r="O189" s="34">
        <f t="shared" si="15"/>
        <v>0</v>
      </c>
      <c r="P189" s="35">
        <f t="shared" si="16"/>
        <v>75</v>
      </c>
      <c r="Q189" s="36">
        <f t="shared" si="17"/>
        <v>0.08700696055684455</v>
      </c>
    </row>
    <row r="190" spans="1:17" s="27" customFormat="1" ht="15">
      <c r="A190" s="27" t="s">
        <v>106</v>
      </c>
      <c r="B190" s="27" t="s">
        <v>75</v>
      </c>
      <c r="C190" s="27" t="s">
        <v>70</v>
      </c>
      <c r="D190" s="28">
        <v>62788724</v>
      </c>
      <c r="E190" s="29">
        <v>0.0819</v>
      </c>
      <c r="F190" s="28">
        <v>5142</v>
      </c>
      <c r="G190" s="30"/>
      <c r="H190" s="31">
        <v>70375430</v>
      </c>
      <c r="I190" s="29">
        <v>0.0819</v>
      </c>
      <c r="J190" s="28">
        <v>5764</v>
      </c>
      <c r="K190" s="30"/>
      <c r="L190" s="38">
        <f t="shared" si="12"/>
        <v>7586706</v>
      </c>
      <c r="M190" s="32">
        <f t="shared" si="13"/>
        <v>0.12082911575014647</v>
      </c>
      <c r="N190" s="33">
        <f t="shared" si="14"/>
        <v>0</v>
      </c>
      <c r="O190" s="34">
        <f t="shared" si="15"/>
        <v>0</v>
      </c>
      <c r="P190" s="35">
        <f t="shared" si="16"/>
        <v>622</v>
      </c>
      <c r="Q190" s="36">
        <f t="shared" si="17"/>
        <v>0.12096460521197977</v>
      </c>
    </row>
    <row r="191" spans="1:17" s="27" customFormat="1" ht="15">
      <c r="A191" s="27" t="s">
        <v>106</v>
      </c>
      <c r="B191" s="27" t="s">
        <v>75</v>
      </c>
      <c r="C191" s="27" t="s">
        <v>61</v>
      </c>
      <c r="D191" s="28">
        <v>62788724</v>
      </c>
      <c r="E191" s="29">
        <v>0.1069</v>
      </c>
      <c r="F191" s="28">
        <v>6712</v>
      </c>
      <c r="G191" s="30"/>
      <c r="H191" s="31">
        <v>70375430</v>
      </c>
      <c r="I191" s="29">
        <v>0.1069</v>
      </c>
      <c r="J191" s="28">
        <v>7523</v>
      </c>
      <c r="K191" s="30"/>
      <c r="L191" s="38">
        <f t="shared" si="12"/>
        <v>7586706</v>
      </c>
      <c r="M191" s="32">
        <f t="shared" si="13"/>
        <v>0.12082911575014647</v>
      </c>
      <c r="N191" s="33">
        <f t="shared" si="14"/>
        <v>0</v>
      </c>
      <c r="O191" s="34">
        <f t="shared" si="15"/>
        <v>0</v>
      </c>
      <c r="P191" s="35">
        <f t="shared" si="16"/>
        <v>811</v>
      </c>
      <c r="Q191" s="36">
        <f t="shared" si="17"/>
        <v>0.12082836710369488</v>
      </c>
    </row>
    <row r="192" spans="1:17" s="27" customFormat="1" ht="15">
      <c r="A192" s="27" t="s">
        <v>106</v>
      </c>
      <c r="B192" s="27" t="s">
        <v>75</v>
      </c>
      <c r="C192" s="27" t="s">
        <v>60</v>
      </c>
      <c r="D192" s="28">
        <v>62788724</v>
      </c>
      <c r="E192" s="29">
        <v>0.4072</v>
      </c>
      <c r="F192" s="28">
        <v>25568</v>
      </c>
      <c r="G192" s="30"/>
      <c r="H192" s="31">
        <v>70375430</v>
      </c>
      <c r="I192" s="29">
        <v>0.4072</v>
      </c>
      <c r="J192" s="28">
        <v>28657</v>
      </c>
      <c r="K192" s="30"/>
      <c r="L192" s="38">
        <f t="shared" si="12"/>
        <v>7586706</v>
      </c>
      <c r="M192" s="32">
        <f t="shared" si="13"/>
        <v>0.12082911575014647</v>
      </c>
      <c r="N192" s="33">
        <f t="shared" si="14"/>
        <v>0</v>
      </c>
      <c r="O192" s="34">
        <f t="shared" si="15"/>
        <v>0</v>
      </c>
      <c r="P192" s="35">
        <f t="shared" si="16"/>
        <v>3089</v>
      </c>
      <c r="Q192" s="36">
        <f t="shared" si="17"/>
        <v>0.12081508135168961</v>
      </c>
    </row>
    <row r="193" spans="1:17" s="27" customFormat="1" ht="15">
      <c r="A193" s="27" t="s">
        <v>106</v>
      </c>
      <c r="B193" s="27" t="s">
        <v>75</v>
      </c>
      <c r="C193" s="27" t="s">
        <v>59</v>
      </c>
      <c r="D193" s="28">
        <v>62788724</v>
      </c>
      <c r="E193" s="29">
        <v>0.016</v>
      </c>
      <c r="F193" s="28">
        <v>1005</v>
      </c>
      <c r="G193" s="30"/>
      <c r="H193" s="31">
        <v>70375430</v>
      </c>
      <c r="I193" s="29">
        <v>0.016</v>
      </c>
      <c r="J193" s="28">
        <v>1126</v>
      </c>
      <c r="K193" s="30"/>
      <c r="L193" s="38">
        <f t="shared" si="12"/>
        <v>7586706</v>
      </c>
      <c r="M193" s="32">
        <f t="shared" si="13"/>
        <v>0.12082911575014647</v>
      </c>
      <c r="N193" s="33">
        <f t="shared" si="14"/>
        <v>0</v>
      </c>
      <c r="O193" s="34">
        <f t="shared" si="15"/>
        <v>0</v>
      </c>
      <c r="P193" s="35">
        <f t="shared" si="16"/>
        <v>121</v>
      </c>
      <c r="Q193" s="36">
        <f t="shared" si="17"/>
        <v>0.12039800995024875</v>
      </c>
    </row>
    <row r="194" spans="1:17" s="27" customFormat="1" ht="15">
      <c r="A194" s="27" t="s">
        <v>106</v>
      </c>
      <c r="B194" s="27" t="s">
        <v>76</v>
      </c>
      <c r="C194" s="27" t="s">
        <v>61</v>
      </c>
      <c r="D194" s="28">
        <v>49419002</v>
      </c>
      <c r="E194" s="29">
        <v>0.10687</v>
      </c>
      <c r="F194" s="28">
        <v>5281</v>
      </c>
      <c r="G194" s="30"/>
      <c r="H194" s="31">
        <v>57423850</v>
      </c>
      <c r="I194" s="29">
        <v>0.10687</v>
      </c>
      <c r="J194" s="28">
        <v>6137</v>
      </c>
      <c r="K194" s="30"/>
      <c r="L194" s="38">
        <f aca="true" t="shared" si="18" ref="L194:L215">H194-D194</f>
        <v>8004848</v>
      </c>
      <c r="M194" s="32">
        <f aca="true" t="shared" si="19" ref="M194:M215">L194/D194</f>
        <v>0.16197915125845722</v>
      </c>
      <c r="N194" s="33">
        <f aca="true" t="shared" si="20" ref="N194:N215">I194-E194</f>
        <v>0</v>
      </c>
      <c r="O194" s="34">
        <f aca="true" t="shared" si="21" ref="O194:O215">N194/E194</f>
        <v>0</v>
      </c>
      <c r="P194" s="35">
        <f aca="true" t="shared" si="22" ref="P194:P215">J194-F194</f>
        <v>856</v>
      </c>
      <c r="Q194" s="36">
        <f aca="true" t="shared" si="23" ref="Q194:Q215">P194/F194</f>
        <v>0.16209051316038628</v>
      </c>
    </row>
    <row r="195" spans="1:17" s="27" customFormat="1" ht="15">
      <c r="A195" s="27" t="s">
        <v>106</v>
      </c>
      <c r="B195" s="27" t="s">
        <v>76</v>
      </c>
      <c r="C195" s="27" t="s">
        <v>60</v>
      </c>
      <c r="D195" s="28">
        <v>49419002</v>
      </c>
      <c r="E195" s="29">
        <v>0.40716</v>
      </c>
      <c r="F195" s="28">
        <v>20121</v>
      </c>
      <c r="G195" s="30"/>
      <c r="H195" s="31">
        <v>57423850</v>
      </c>
      <c r="I195" s="29">
        <v>0.40716</v>
      </c>
      <c r="J195" s="28">
        <v>23381</v>
      </c>
      <c r="K195" s="30"/>
      <c r="L195" s="38">
        <f t="shared" si="18"/>
        <v>8004848</v>
      </c>
      <c r="M195" s="32">
        <f t="shared" si="19"/>
        <v>0.16197915125845722</v>
      </c>
      <c r="N195" s="33">
        <f t="shared" si="20"/>
        <v>0</v>
      </c>
      <c r="O195" s="34">
        <f t="shared" si="21"/>
        <v>0</v>
      </c>
      <c r="P195" s="35">
        <f t="shared" si="22"/>
        <v>3260</v>
      </c>
      <c r="Q195" s="36">
        <f t="shared" si="23"/>
        <v>0.1620197803290095</v>
      </c>
    </row>
    <row r="196" spans="1:17" s="27" customFormat="1" ht="15">
      <c r="A196" s="27" t="s">
        <v>106</v>
      </c>
      <c r="B196" s="27" t="s">
        <v>76</v>
      </c>
      <c r="C196" s="27" t="s">
        <v>70</v>
      </c>
      <c r="D196" s="28">
        <v>49419002</v>
      </c>
      <c r="E196" s="29">
        <v>0.09347</v>
      </c>
      <c r="F196" s="28">
        <v>4619</v>
      </c>
      <c r="G196" s="30"/>
      <c r="H196" s="31">
        <v>57423850</v>
      </c>
      <c r="I196" s="29">
        <v>0.09347</v>
      </c>
      <c r="J196" s="28">
        <v>5367</v>
      </c>
      <c r="K196" s="30"/>
      <c r="L196" s="38">
        <f t="shared" si="18"/>
        <v>8004848</v>
      </c>
      <c r="M196" s="32">
        <f t="shared" si="19"/>
        <v>0.16197915125845722</v>
      </c>
      <c r="N196" s="33">
        <f t="shared" si="20"/>
        <v>0</v>
      </c>
      <c r="O196" s="34">
        <f t="shared" si="21"/>
        <v>0</v>
      </c>
      <c r="P196" s="35">
        <f t="shared" si="22"/>
        <v>748</v>
      </c>
      <c r="Q196" s="36">
        <f t="shared" si="23"/>
        <v>0.16193981381251354</v>
      </c>
    </row>
    <row r="197" spans="1:17" s="27" customFormat="1" ht="15">
      <c r="A197" s="27" t="s">
        <v>106</v>
      </c>
      <c r="B197" s="27" t="s">
        <v>77</v>
      </c>
      <c r="C197" s="27" t="s">
        <v>63</v>
      </c>
      <c r="D197" s="28">
        <v>40061847</v>
      </c>
      <c r="E197" s="29">
        <v>0.088</v>
      </c>
      <c r="F197" s="28">
        <v>3525</v>
      </c>
      <c r="G197" s="30"/>
      <c r="H197" s="31">
        <v>43653765</v>
      </c>
      <c r="I197" s="29">
        <v>0.081</v>
      </c>
      <c r="J197" s="28">
        <v>3536</v>
      </c>
      <c r="K197" s="30"/>
      <c r="L197" s="38">
        <f t="shared" si="18"/>
        <v>3591918</v>
      </c>
      <c r="M197" s="32">
        <f t="shared" si="19"/>
        <v>0.08965932099935382</v>
      </c>
      <c r="N197" s="33">
        <f t="shared" si="20"/>
        <v>-0.006999999999999992</v>
      </c>
      <c r="O197" s="34">
        <f t="shared" si="21"/>
        <v>-0.07954545454545446</v>
      </c>
      <c r="P197" s="35">
        <f t="shared" si="22"/>
        <v>11</v>
      </c>
      <c r="Q197" s="36">
        <f t="shared" si="23"/>
        <v>0.003120567375886525</v>
      </c>
    </row>
    <row r="198" spans="1:17" s="27" customFormat="1" ht="15">
      <c r="A198" s="27" t="s">
        <v>106</v>
      </c>
      <c r="B198" s="27" t="s">
        <v>77</v>
      </c>
      <c r="C198" s="27" t="s">
        <v>60</v>
      </c>
      <c r="D198" s="28">
        <v>40061847</v>
      </c>
      <c r="E198" s="29">
        <v>0.348</v>
      </c>
      <c r="F198" s="28">
        <v>13942</v>
      </c>
      <c r="G198" s="30"/>
      <c r="H198" s="31">
        <v>43653765</v>
      </c>
      <c r="I198" s="29">
        <v>0.32</v>
      </c>
      <c r="J198" s="28">
        <v>13969</v>
      </c>
      <c r="K198" s="30"/>
      <c r="L198" s="38">
        <f t="shared" si="18"/>
        <v>3591918</v>
      </c>
      <c r="M198" s="32">
        <f t="shared" si="19"/>
        <v>0.08965932099935382</v>
      </c>
      <c r="N198" s="33">
        <f t="shared" si="20"/>
        <v>-0.02799999999999997</v>
      </c>
      <c r="O198" s="34">
        <f t="shared" si="21"/>
        <v>-0.08045977011494244</v>
      </c>
      <c r="P198" s="35">
        <f t="shared" si="22"/>
        <v>27</v>
      </c>
      <c r="Q198" s="36">
        <f t="shared" si="23"/>
        <v>0.001936594462774351</v>
      </c>
    </row>
    <row r="199" spans="1:17" s="27" customFormat="1" ht="15">
      <c r="A199" s="27" t="s">
        <v>106</v>
      </c>
      <c r="B199" s="27" t="s">
        <v>77</v>
      </c>
      <c r="C199" s="27" t="s">
        <v>61</v>
      </c>
      <c r="D199" s="28">
        <v>40061847</v>
      </c>
      <c r="E199" s="29">
        <v>0.049</v>
      </c>
      <c r="F199" s="28">
        <v>1963</v>
      </c>
      <c r="G199" s="30"/>
      <c r="H199" s="31">
        <v>43653765</v>
      </c>
      <c r="I199" s="29">
        <v>0.045</v>
      </c>
      <c r="J199" s="28">
        <v>1964</v>
      </c>
      <c r="K199" s="30"/>
      <c r="L199" s="38">
        <f t="shared" si="18"/>
        <v>3591918</v>
      </c>
      <c r="M199" s="32">
        <f t="shared" si="19"/>
        <v>0.08965932099935382</v>
      </c>
      <c r="N199" s="33">
        <f t="shared" si="20"/>
        <v>-0.0040000000000000036</v>
      </c>
      <c r="O199" s="34">
        <f t="shared" si="21"/>
        <v>-0.08163265306122455</v>
      </c>
      <c r="P199" s="35">
        <f t="shared" si="22"/>
        <v>1</v>
      </c>
      <c r="Q199" s="36">
        <f t="shared" si="23"/>
        <v>0.0005094243504839531</v>
      </c>
    </row>
    <row r="200" spans="1:17" s="27" customFormat="1" ht="15">
      <c r="A200" s="27" t="s">
        <v>106</v>
      </c>
      <c r="B200" s="27" t="s">
        <v>77</v>
      </c>
      <c r="C200" s="27" t="s">
        <v>70</v>
      </c>
      <c r="D200" s="28">
        <v>40061847</v>
      </c>
      <c r="E200" s="29">
        <v>0.045</v>
      </c>
      <c r="F200" s="28">
        <v>1803</v>
      </c>
      <c r="G200" s="30"/>
      <c r="H200" s="31">
        <v>43653765</v>
      </c>
      <c r="I200" s="29">
        <v>0.041</v>
      </c>
      <c r="J200" s="28">
        <v>1790</v>
      </c>
      <c r="K200" s="30"/>
      <c r="L200" s="38">
        <f t="shared" si="18"/>
        <v>3591918</v>
      </c>
      <c r="M200" s="32">
        <f t="shared" si="19"/>
        <v>0.08965932099935382</v>
      </c>
      <c r="N200" s="33">
        <f t="shared" si="20"/>
        <v>-0.003999999999999997</v>
      </c>
      <c r="O200" s="34">
        <f t="shared" si="21"/>
        <v>-0.08888888888888882</v>
      </c>
      <c r="P200" s="35">
        <f t="shared" si="22"/>
        <v>-13</v>
      </c>
      <c r="Q200" s="36">
        <f t="shared" si="23"/>
        <v>-0.007210205213533</v>
      </c>
    </row>
    <row r="201" spans="1:17" s="27" customFormat="1" ht="15">
      <c r="A201" s="27" t="s">
        <v>106</v>
      </c>
      <c r="B201" s="27" t="s">
        <v>78</v>
      </c>
      <c r="C201" s="27" t="s">
        <v>63</v>
      </c>
      <c r="D201" s="28">
        <v>41039475</v>
      </c>
      <c r="E201" s="29">
        <v>0.03104</v>
      </c>
      <c r="F201" s="28">
        <v>1274</v>
      </c>
      <c r="G201" s="30"/>
      <c r="H201" s="31">
        <v>46345645</v>
      </c>
      <c r="I201" s="29">
        <v>0.03104</v>
      </c>
      <c r="J201" s="28">
        <v>1439</v>
      </c>
      <c r="K201" s="30"/>
      <c r="L201" s="38">
        <f t="shared" si="18"/>
        <v>5306170</v>
      </c>
      <c r="M201" s="32">
        <f t="shared" si="19"/>
        <v>0.12929429530957695</v>
      </c>
      <c r="N201" s="33">
        <f t="shared" si="20"/>
        <v>0</v>
      </c>
      <c r="O201" s="34">
        <f t="shared" si="21"/>
        <v>0</v>
      </c>
      <c r="P201" s="35">
        <f t="shared" si="22"/>
        <v>165</v>
      </c>
      <c r="Q201" s="36">
        <f t="shared" si="23"/>
        <v>0.12951334379905807</v>
      </c>
    </row>
    <row r="202" spans="1:17" s="27" customFormat="1" ht="15">
      <c r="A202" s="27" t="s">
        <v>106</v>
      </c>
      <c r="B202" s="27" t="s">
        <v>78</v>
      </c>
      <c r="C202" s="27" t="s">
        <v>61</v>
      </c>
      <c r="D202" s="28">
        <v>41039475</v>
      </c>
      <c r="E202" s="29">
        <v>0.09931</v>
      </c>
      <c r="F202" s="28">
        <v>4076</v>
      </c>
      <c r="G202" s="30"/>
      <c r="H202" s="31">
        <v>46345645</v>
      </c>
      <c r="I202" s="29">
        <v>0.09931</v>
      </c>
      <c r="J202" s="28">
        <v>4603</v>
      </c>
      <c r="K202" s="30"/>
      <c r="L202" s="38">
        <f t="shared" si="18"/>
        <v>5306170</v>
      </c>
      <c r="M202" s="32">
        <f t="shared" si="19"/>
        <v>0.12929429530957695</v>
      </c>
      <c r="N202" s="33">
        <f t="shared" si="20"/>
        <v>0</v>
      </c>
      <c r="O202" s="34">
        <f t="shared" si="21"/>
        <v>0</v>
      </c>
      <c r="P202" s="35">
        <f t="shared" si="22"/>
        <v>527</v>
      </c>
      <c r="Q202" s="36">
        <f t="shared" si="23"/>
        <v>0.12929342492639842</v>
      </c>
    </row>
    <row r="203" spans="1:17" s="27" customFormat="1" ht="15">
      <c r="A203" s="27" t="s">
        <v>106</v>
      </c>
      <c r="B203" s="27" t="s">
        <v>78</v>
      </c>
      <c r="C203" s="27" t="s">
        <v>60</v>
      </c>
      <c r="D203" s="28">
        <v>41039475</v>
      </c>
      <c r="E203" s="29">
        <v>0.34761</v>
      </c>
      <c r="F203" s="28">
        <v>14266</v>
      </c>
      <c r="G203" s="30"/>
      <c r="H203" s="31">
        <v>46345645</v>
      </c>
      <c r="I203" s="29">
        <v>0.34761</v>
      </c>
      <c r="J203" s="28">
        <v>16110</v>
      </c>
      <c r="K203" s="30"/>
      <c r="L203" s="38">
        <f t="shared" si="18"/>
        <v>5306170</v>
      </c>
      <c r="M203" s="32">
        <f t="shared" si="19"/>
        <v>0.12929429530957695</v>
      </c>
      <c r="N203" s="33">
        <f t="shared" si="20"/>
        <v>0</v>
      </c>
      <c r="O203" s="34">
        <f>N203/E203</f>
        <v>0</v>
      </c>
      <c r="P203" s="35">
        <f t="shared" si="22"/>
        <v>1844</v>
      </c>
      <c r="Q203" s="36">
        <f>P203/F203</f>
        <v>0.12925837655965233</v>
      </c>
    </row>
    <row r="204" spans="1:17" s="27" customFormat="1" ht="15">
      <c r="A204" s="27" t="s">
        <v>106</v>
      </c>
      <c r="B204" s="27" t="s">
        <v>79</v>
      </c>
      <c r="C204" s="27" t="s">
        <v>61</v>
      </c>
      <c r="D204" s="28">
        <v>36695257</v>
      </c>
      <c r="E204" s="29">
        <v>0.0575</v>
      </c>
      <c r="F204" s="28">
        <v>2110</v>
      </c>
      <c r="G204" s="30"/>
      <c r="H204" s="31">
        <v>42538189</v>
      </c>
      <c r="I204" s="29">
        <v>0.0575</v>
      </c>
      <c r="J204" s="28">
        <v>2446</v>
      </c>
      <c r="K204" s="30"/>
      <c r="L204" s="38">
        <f>H204-D204</f>
        <v>5842932</v>
      </c>
      <c r="M204" s="32">
        <f>L204/D204</f>
        <v>0.15922853463051095</v>
      </c>
      <c r="N204" s="33">
        <f t="shared" si="20"/>
        <v>0</v>
      </c>
      <c r="O204" s="34">
        <f t="shared" si="21"/>
        <v>0</v>
      </c>
      <c r="P204" s="35">
        <f t="shared" si="22"/>
        <v>336</v>
      </c>
      <c r="Q204" s="36">
        <f t="shared" si="23"/>
        <v>0.15924170616113745</v>
      </c>
    </row>
    <row r="205" spans="1:17" s="27" customFormat="1" ht="15">
      <c r="A205" s="27" t="s">
        <v>106</v>
      </c>
      <c r="B205" s="27" t="s">
        <v>79</v>
      </c>
      <c r="C205" s="27" t="s">
        <v>60</v>
      </c>
      <c r="D205" s="28">
        <v>36695257</v>
      </c>
      <c r="E205" s="29">
        <v>0.45</v>
      </c>
      <c r="F205" s="28">
        <v>16513</v>
      </c>
      <c r="G205" s="30"/>
      <c r="H205" s="31">
        <v>42538189</v>
      </c>
      <c r="I205" s="29">
        <v>0.45</v>
      </c>
      <c r="J205" s="28">
        <v>19142</v>
      </c>
      <c r="K205" s="30"/>
      <c r="L205" s="38">
        <f t="shared" si="18"/>
        <v>5842932</v>
      </c>
      <c r="M205" s="32">
        <f t="shared" si="19"/>
        <v>0.15922853463051095</v>
      </c>
      <c r="N205" s="33">
        <f t="shared" si="20"/>
        <v>0</v>
      </c>
      <c r="O205" s="34">
        <f t="shared" si="21"/>
        <v>0</v>
      </c>
      <c r="P205" s="35">
        <f t="shared" si="22"/>
        <v>2629</v>
      </c>
      <c r="Q205" s="36">
        <f t="shared" si="23"/>
        <v>0.15920789680857506</v>
      </c>
    </row>
    <row r="206" spans="1:17" s="27" customFormat="1" ht="15">
      <c r="A206" s="27" t="s">
        <v>106</v>
      </c>
      <c r="B206" s="27" t="s">
        <v>79</v>
      </c>
      <c r="C206" s="27" t="s">
        <v>70</v>
      </c>
      <c r="D206" s="28">
        <v>36695257</v>
      </c>
      <c r="E206" s="29">
        <v>0.1</v>
      </c>
      <c r="F206" s="28">
        <v>3670</v>
      </c>
      <c r="G206" s="30"/>
      <c r="H206" s="31">
        <v>42538189</v>
      </c>
      <c r="I206" s="29">
        <v>0.1</v>
      </c>
      <c r="J206" s="28">
        <v>4254</v>
      </c>
      <c r="K206" s="30"/>
      <c r="L206" s="38">
        <f t="shared" si="18"/>
        <v>5842932</v>
      </c>
      <c r="M206" s="32">
        <f t="shared" si="19"/>
        <v>0.15922853463051095</v>
      </c>
      <c r="N206" s="33">
        <f t="shared" si="20"/>
        <v>0</v>
      </c>
      <c r="O206" s="34">
        <f t="shared" si="21"/>
        <v>0</v>
      </c>
      <c r="P206" s="35">
        <f t="shared" si="22"/>
        <v>584</v>
      </c>
      <c r="Q206" s="36">
        <f t="shared" si="23"/>
        <v>0.15912806539509536</v>
      </c>
    </row>
    <row r="207" spans="1:17" s="27" customFormat="1" ht="15">
      <c r="A207" s="27" t="s">
        <v>106</v>
      </c>
      <c r="B207" s="27" t="s">
        <v>79</v>
      </c>
      <c r="C207" s="27" t="s">
        <v>59</v>
      </c>
      <c r="D207" s="28">
        <v>36695257</v>
      </c>
      <c r="E207" s="29">
        <v>0.0675</v>
      </c>
      <c r="F207" s="28">
        <v>2477</v>
      </c>
      <c r="G207" s="30"/>
      <c r="H207" s="31">
        <v>42538189</v>
      </c>
      <c r="I207" s="29">
        <v>0.0675</v>
      </c>
      <c r="J207" s="28">
        <v>2871</v>
      </c>
      <c r="K207" s="30"/>
      <c r="L207" s="38">
        <f t="shared" si="18"/>
        <v>5842932</v>
      </c>
      <c r="M207" s="32">
        <f t="shared" si="19"/>
        <v>0.15922853463051095</v>
      </c>
      <c r="N207" s="33">
        <f t="shared" si="20"/>
        <v>0</v>
      </c>
      <c r="O207" s="34">
        <f t="shared" si="21"/>
        <v>0</v>
      </c>
      <c r="P207" s="35">
        <f t="shared" si="22"/>
        <v>394</v>
      </c>
      <c r="Q207" s="36">
        <f t="shared" si="23"/>
        <v>0.1590633831247477</v>
      </c>
    </row>
    <row r="208" spans="1:17" s="27" customFormat="1" ht="15">
      <c r="A208" s="27" t="s">
        <v>106</v>
      </c>
      <c r="B208" s="27" t="s">
        <v>80</v>
      </c>
      <c r="C208" s="27" t="s">
        <v>61</v>
      </c>
      <c r="D208" s="28">
        <v>30735676</v>
      </c>
      <c r="E208" s="29">
        <v>0.06515</v>
      </c>
      <c r="F208" s="28">
        <v>2002</v>
      </c>
      <c r="G208" s="30"/>
      <c r="H208" s="31">
        <v>34936407</v>
      </c>
      <c r="I208" s="29">
        <v>0.06515</v>
      </c>
      <c r="J208" s="28">
        <v>2276</v>
      </c>
      <c r="K208" s="30"/>
      <c r="L208" s="38">
        <f t="shared" si="18"/>
        <v>4200731</v>
      </c>
      <c r="M208" s="32">
        <f t="shared" si="19"/>
        <v>0.1366728032921742</v>
      </c>
      <c r="N208" s="33">
        <f t="shared" si="20"/>
        <v>0</v>
      </c>
      <c r="O208" s="34">
        <f t="shared" si="21"/>
        <v>0</v>
      </c>
      <c r="P208" s="35">
        <f t="shared" si="22"/>
        <v>274</v>
      </c>
      <c r="Q208" s="36">
        <f t="shared" si="23"/>
        <v>0.13686313686313686</v>
      </c>
    </row>
    <row r="209" spans="1:17" s="27" customFormat="1" ht="15">
      <c r="A209" s="27" t="s">
        <v>106</v>
      </c>
      <c r="B209" s="27" t="s">
        <v>80</v>
      </c>
      <c r="C209" s="27" t="s">
        <v>70</v>
      </c>
      <c r="D209" s="28">
        <v>30735676</v>
      </c>
      <c r="E209" s="29">
        <v>0.03</v>
      </c>
      <c r="F209" s="28">
        <v>922</v>
      </c>
      <c r="G209" s="30"/>
      <c r="H209" s="31">
        <v>34936407</v>
      </c>
      <c r="I209" s="29">
        <v>0.03</v>
      </c>
      <c r="J209" s="28">
        <v>1048</v>
      </c>
      <c r="K209" s="30"/>
      <c r="L209" s="38">
        <f t="shared" si="18"/>
        <v>4200731</v>
      </c>
      <c r="M209" s="32">
        <f t="shared" si="19"/>
        <v>0.1366728032921742</v>
      </c>
      <c r="N209" s="33">
        <f t="shared" si="20"/>
        <v>0</v>
      </c>
      <c r="O209" s="34">
        <f t="shared" si="21"/>
        <v>0</v>
      </c>
      <c r="P209" s="35">
        <f t="shared" si="22"/>
        <v>126</v>
      </c>
      <c r="Q209" s="36">
        <f t="shared" si="23"/>
        <v>0.13665943600867678</v>
      </c>
    </row>
    <row r="210" spans="1:17" s="27" customFormat="1" ht="15">
      <c r="A210" s="27" t="s">
        <v>106</v>
      </c>
      <c r="B210" s="27" t="s">
        <v>80</v>
      </c>
      <c r="C210" s="27" t="s">
        <v>60</v>
      </c>
      <c r="D210" s="28">
        <v>30735676</v>
      </c>
      <c r="E210" s="29">
        <v>0.45</v>
      </c>
      <c r="F210" s="28">
        <v>13831</v>
      </c>
      <c r="G210" s="30"/>
      <c r="H210" s="31">
        <v>34936407</v>
      </c>
      <c r="I210" s="29">
        <v>0.45</v>
      </c>
      <c r="J210" s="28">
        <v>15721</v>
      </c>
      <c r="K210" s="30"/>
      <c r="L210" s="38">
        <f t="shared" si="18"/>
        <v>4200731</v>
      </c>
      <c r="M210" s="32">
        <f t="shared" si="19"/>
        <v>0.1366728032921742</v>
      </c>
      <c r="N210" s="33">
        <f t="shared" si="20"/>
        <v>0</v>
      </c>
      <c r="O210" s="34">
        <f t="shared" si="21"/>
        <v>0</v>
      </c>
      <c r="P210" s="35">
        <f t="shared" si="22"/>
        <v>1890</v>
      </c>
      <c r="Q210" s="36">
        <f t="shared" si="23"/>
        <v>0.136649555346685</v>
      </c>
    </row>
    <row r="211" spans="1:17" s="27" customFormat="1" ht="15">
      <c r="A211" s="27" t="s">
        <v>106</v>
      </c>
      <c r="B211" s="27" t="s">
        <v>80</v>
      </c>
      <c r="C211" s="27" t="s">
        <v>59</v>
      </c>
      <c r="D211" s="28">
        <v>30735676</v>
      </c>
      <c r="E211" s="29">
        <v>0.05055</v>
      </c>
      <c r="F211" s="28">
        <v>1554</v>
      </c>
      <c r="G211" s="30"/>
      <c r="H211" s="31">
        <v>34936407</v>
      </c>
      <c r="I211" s="29">
        <v>0.05055</v>
      </c>
      <c r="J211" s="28">
        <v>1766</v>
      </c>
      <c r="K211" s="30"/>
      <c r="L211" s="38">
        <f t="shared" si="18"/>
        <v>4200731</v>
      </c>
      <c r="M211" s="32">
        <f t="shared" si="19"/>
        <v>0.1366728032921742</v>
      </c>
      <c r="N211" s="33">
        <f t="shared" si="20"/>
        <v>0</v>
      </c>
      <c r="O211" s="34">
        <f t="shared" si="21"/>
        <v>0</v>
      </c>
      <c r="P211" s="35">
        <f t="shared" si="22"/>
        <v>212</v>
      </c>
      <c r="Q211" s="36">
        <f t="shared" si="23"/>
        <v>0.1364221364221364</v>
      </c>
    </row>
    <row r="212" spans="1:17" s="27" customFormat="1" ht="15">
      <c r="A212" s="27" t="s">
        <v>106</v>
      </c>
      <c r="B212" s="27" t="s">
        <v>33</v>
      </c>
      <c r="C212" s="27" t="s">
        <v>59</v>
      </c>
      <c r="D212" s="28">
        <v>45501740</v>
      </c>
      <c r="E212" s="29">
        <v>0.02563</v>
      </c>
      <c r="F212" s="28">
        <v>1166</v>
      </c>
      <c r="G212" s="30"/>
      <c r="H212" s="31">
        <v>52848320</v>
      </c>
      <c r="I212" s="29">
        <v>0.02563</v>
      </c>
      <c r="J212" s="28">
        <v>1355</v>
      </c>
      <c r="K212" s="30"/>
      <c r="L212" s="38">
        <f t="shared" si="18"/>
        <v>7346580</v>
      </c>
      <c r="M212" s="32">
        <f t="shared" si="19"/>
        <v>0.16145712229905934</v>
      </c>
      <c r="N212" s="33">
        <f t="shared" si="20"/>
        <v>0</v>
      </c>
      <c r="O212" s="34">
        <f t="shared" si="21"/>
        <v>0</v>
      </c>
      <c r="P212" s="35">
        <f t="shared" si="22"/>
        <v>189</v>
      </c>
      <c r="Q212" s="36">
        <f t="shared" si="23"/>
        <v>0.1620926243567753</v>
      </c>
    </row>
    <row r="213" spans="1:17" s="27" customFormat="1" ht="15">
      <c r="A213" s="27" t="s">
        <v>106</v>
      </c>
      <c r="B213" s="27" t="s">
        <v>33</v>
      </c>
      <c r="C213" s="27" t="s">
        <v>70</v>
      </c>
      <c r="D213" s="28">
        <v>45501740</v>
      </c>
      <c r="E213" s="29">
        <v>0.05742</v>
      </c>
      <c r="F213" s="28">
        <v>2613</v>
      </c>
      <c r="G213" s="30"/>
      <c r="H213" s="31">
        <v>52848320</v>
      </c>
      <c r="I213" s="29">
        <v>0.05742</v>
      </c>
      <c r="J213" s="28">
        <v>3035</v>
      </c>
      <c r="K213" s="30"/>
      <c r="L213" s="38">
        <f t="shared" si="18"/>
        <v>7346580</v>
      </c>
      <c r="M213" s="32">
        <f t="shared" si="19"/>
        <v>0.16145712229905934</v>
      </c>
      <c r="N213" s="33">
        <f t="shared" si="20"/>
        <v>0</v>
      </c>
      <c r="O213" s="34">
        <f t="shared" si="21"/>
        <v>0</v>
      </c>
      <c r="P213" s="35">
        <f t="shared" si="22"/>
        <v>422</v>
      </c>
      <c r="Q213" s="36">
        <f t="shared" si="23"/>
        <v>0.16150019135093763</v>
      </c>
    </row>
    <row r="214" spans="1:17" s="27" customFormat="1" ht="15">
      <c r="A214" s="27" t="s">
        <v>106</v>
      </c>
      <c r="B214" s="27" t="s">
        <v>33</v>
      </c>
      <c r="C214" s="27" t="s">
        <v>60</v>
      </c>
      <c r="D214" s="28">
        <v>45501740</v>
      </c>
      <c r="E214" s="29">
        <v>0.50489</v>
      </c>
      <c r="F214" s="28">
        <v>22973</v>
      </c>
      <c r="G214" s="30"/>
      <c r="H214" s="31">
        <v>52848320</v>
      </c>
      <c r="I214" s="29">
        <v>0.50489</v>
      </c>
      <c r="J214" s="28">
        <v>26683</v>
      </c>
      <c r="K214" s="30"/>
      <c r="L214" s="38">
        <f t="shared" si="18"/>
        <v>7346580</v>
      </c>
      <c r="M214" s="32">
        <f t="shared" si="19"/>
        <v>0.16145712229905934</v>
      </c>
      <c r="N214" s="33">
        <f t="shared" si="20"/>
        <v>0</v>
      </c>
      <c r="O214" s="34">
        <f t="shared" si="21"/>
        <v>0</v>
      </c>
      <c r="P214" s="35">
        <f t="shared" si="22"/>
        <v>3710</v>
      </c>
      <c r="Q214" s="36">
        <f t="shared" si="23"/>
        <v>0.16149392765420276</v>
      </c>
    </row>
    <row r="215" spans="1:17" s="27" customFormat="1" ht="15">
      <c r="A215" s="27" t="s">
        <v>106</v>
      </c>
      <c r="B215" s="27" t="s">
        <v>33</v>
      </c>
      <c r="C215" s="27" t="s">
        <v>61</v>
      </c>
      <c r="D215" s="28">
        <v>45501740</v>
      </c>
      <c r="E215" s="29">
        <v>0.04519</v>
      </c>
      <c r="F215" s="28">
        <v>2056</v>
      </c>
      <c r="G215" s="30"/>
      <c r="H215" s="31">
        <v>52848320</v>
      </c>
      <c r="I215" s="29">
        <v>0.04519</v>
      </c>
      <c r="J215" s="28">
        <v>2388</v>
      </c>
      <c r="K215" s="30"/>
      <c r="L215" s="38">
        <f t="shared" si="18"/>
        <v>7346580</v>
      </c>
      <c r="M215" s="32">
        <f t="shared" si="19"/>
        <v>0.16145712229905934</v>
      </c>
      <c r="N215" s="33">
        <f t="shared" si="20"/>
        <v>0</v>
      </c>
      <c r="O215" s="34">
        <f t="shared" si="21"/>
        <v>0</v>
      </c>
      <c r="P215" s="35">
        <f t="shared" si="22"/>
        <v>332</v>
      </c>
      <c r="Q215" s="36">
        <f t="shared" si="23"/>
        <v>0.1614785992217899</v>
      </c>
    </row>
  </sheetData>
  <sheetProtection algorithmName="SHA-512" hashValue="ZJHbwYgZbUG9QKq2q11wQWmngsUyR7JnytxMz6xmnsqdz8Kx9xjXpfh9GmZtBMVegTLg5IpNvrTMpfaCHbpLfw==" saltValue="U7dR9pg3Zxg5fW6WwO2xrw==" spinCount="100000" sheet="1" objects="1" scenarios="1" sort="0" autoFilter="0" pivotTables="0"/>
  <autoFilter ref="A1:Q215">
    <sortState ref="A2:Q215">
      <sortCondition sortBy="value" ref="A2:A215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Nicholas Manrique</dc:creator>
  <cp:keywords/>
  <dc:description/>
  <cp:lastModifiedBy>Paul Banowetz</cp:lastModifiedBy>
  <dcterms:created xsi:type="dcterms:W3CDTF">2023-08-28T19:56:06Z</dcterms:created>
  <dcterms:modified xsi:type="dcterms:W3CDTF">2023-09-12T14:08:41Z</dcterms:modified>
  <cp:category/>
  <cp:version/>
  <cp:contentType/>
  <cp:contentStatus/>
</cp:coreProperties>
</file>